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41" activeTab="1"/>
  </bookViews>
  <sheets>
    <sheet name="DOCHODY plan fin." sheetId="1" r:id="rId1"/>
    <sheet name="WYDATKI plan finansowy" sheetId="2" r:id="rId2"/>
  </sheets>
  <definedNames>
    <definedName name="_xlnm_Print_Titles" localSheetId="0">'DOCHODY plan fin.'!$6:$8</definedName>
    <definedName name="_xlnm_Print_Titles" localSheetId="1">'WYDATKI plan finansowy'!$4:$6</definedName>
    <definedName name="_xlnm.Print_Titles" localSheetId="0">'DOCHODY plan fin.'!$6:$8</definedName>
    <definedName name="_xlnm.Print_Titles" localSheetId="1">'WYDATKI plan finansowy'!$4:$6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11" authorId="0">
      <text>
        <r>
          <rPr>
            <b/>
            <sz val="9"/>
            <color indexed="8"/>
            <rFont val="Tahoma"/>
            <family val="2"/>
          </rPr>
          <t xml:space="preserve">Skarbnik:
</t>
        </r>
      </text>
    </comment>
  </commentList>
</comments>
</file>

<file path=xl/sharedStrings.xml><?xml version="1.0" encoding="utf-8"?>
<sst xmlns="http://schemas.openxmlformats.org/spreadsheetml/2006/main" count="433" uniqueCount="287">
  <si>
    <t>PLAN FINANSOWY DOCHODÓW URZĘDU MIASTA PORĘBA W 2016r. (do projektu budżetu)</t>
  </si>
  <si>
    <t>Dział</t>
  </si>
  <si>
    <t>Rozdz.</t>
  </si>
  <si>
    <t>§</t>
  </si>
  <si>
    <t>Wyszczególnienie</t>
  </si>
  <si>
    <t>Plan na 2015r.</t>
  </si>
  <si>
    <t>Ogółem</t>
  </si>
  <si>
    <t>z tego:</t>
  </si>
  <si>
    <t>Dochody bieżące</t>
  </si>
  <si>
    <t>Dochody majątkowe</t>
  </si>
  <si>
    <t>010</t>
  </si>
  <si>
    <t>Rolnictwo i łowiectwo</t>
  </si>
  <si>
    <t>01095</t>
  </si>
  <si>
    <t>Pozostała działalność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</si>
  <si>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</si>
  <si>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</si>
  <si>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700</t>
  </si>
  <si>
    <t>Gospodarka mieszkaniowa</t>
  </si>
  <si>
    <t>70004</t>
  </si>
  <si>
    <t>Różne jednostki obsługi gospodarki mieszkaniowej</t>
  </si>
  <si>
    <t>70005</t>
  </si>
  <si>
    <t>Gospodarka gruntami i nieruchomościami</t>
  </si>
  <si>
    <t>Wpływy z opłat za trwały zarząd, użytkowanie i służebności</t>
  </si>
  <si>
    <t>0760</t>
  </si>
  <si>
    <t>Wpływy z tytułu przekształcenia prawa użytkowania wieczystego przysługującego osobom fizycznym w prawo własności</t>
  </si>
  <si>
    <t>0770</t>
  </si>
  <si>
    <t>Wpływy z tytułu odpłatnego nabycia prawa własności oraz prawa użytkowania wieczystego nieruchomości</t>
  </si>
  <si>
    <t>0920</t>
  </si>
  <si>
    <t>Wpływy z pozostałych odsetek</t>
  </si>
  <si>
    <t>710</t>
  </si>
  <si>
    <t>Działalnośc usługowa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</si>
  <si>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</si>
  <si>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</si>
  <si>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</si>
  <si>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</si>
  <si>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</si>
  <si>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</si>
  <si>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</si>
  <si>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</si>
  <si>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</si>
  <si>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ustawami</t>
  </si>
  <si>
    <t>75023</t>
  </si>
  <si>
    <t>Urzędy gmin (miast i miast na prawach powiatu)</t>
  </si>
  <si>
    <t>0830</t>
  </si>
  <si>
    <t>Wpływy z usług</t>
  </si>
  <si>
    <t>75075</t>
  </si>
  <si>
    <t>Promocja JST</t>
  </si>
  <si>
    <t>0960</t>
  </si>
  <si>
    <t>Wpływy z otrzymanyche spadków, zapisy i darowizny w postaci pieniężnej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</si>
  <si>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</si>
  <si>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</si>
  <si>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</si>
  <si>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</si>
  <si>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</si>
  <si>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</si>
  <si>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</si>
  <si>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</si>
  <si>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</si>
  <si>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</si>
  <si>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75414</t>
  </si>
  <si>
    <t>Obrona cywilna</t>
  </si>
  <si>
    <t>2320</t>
  </si>
  <si>
    <t>Dotacje celowe otrzymane z powiatu na zadania bieżące reaizowane na podstawie porozumień (umów) między jednostkami samorządu terytorialnego</t>
  </si>
  <si>
    <t>75416</t>
  </si>
  <si>
    <t>Straż Miejska</t>
  </si>
  <si>
    <t>0570</t>
  </si>
  <si>
    <t>Wpływy z tytułu grzywien, mandatów i innych kar pieniężnych od osób fizycznych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</si>
  <si>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</si>
  <si>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</si>
  <si>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</si>
  <si>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</si>
  <si>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</si>
  <si>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</si>
  <si>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</si>
  <si>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</si>
  <si>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</si>
  <si>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Wpływy z podatku od nieruchomości</t>
  </si>
  <si>
    <t>0320</t>
  </si>
  <si>
    <t>Wpływy z podatku rolnego</t>
  </si>
  <si>
    <t>0330</t>
  </si>
  <si>
    <t>Wpływy z podatku leśnego</t>
  </si>
  <si>
    <t>0340</t>
  </si>
  <si>
    <t>Wpływy z podatku od środków transportowych</t>
  </si>
  <si>
    <t>0500</t>
  </si>
  <si>
    <t>Wpływy z podatku od czynności cywilnoprawnych</t>
  </si>
  <si>
    <t>0910</t>
  </si>
  <si>
    <t>Wpływy z odsetek od nieterminowych wpłat z tytułu podatków i opłat</t>
  </si>
  <si>
    <t>75616</t>
  </si>
  <si>
    <t>Wpływy z podatku rolnego, podatku leśnego, podatku od czynności cywilnoprawnych, podatków i opłat lokalnych od osób fizycznych</t>
  </si>
  <si>
    <t>0360</t>
  </si>
  <si>
    <t>Wpływy z podatku od spadków i darowizn</t>
  </si>
  <si>
    <t>0370</t>
  </si>
  <si>
    <t>Opłata od posiadania psów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</si>
  <si>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</si>
  <si>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</si>
  <si>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</si>
  <si>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</si>
  <si>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</si>
  <si>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</si>
  <si>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</si>
  <si>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</si>
  <si>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0490</t>
  </si>
  <si>
    <t>Wpływy z innych lolalnych opłat pobieranych przez jednostki samorządu terytorialnego na podstawie odrębnych ustaw</t>
  </si>
  <si>
    <t>75621</t>
  </si>
  <si>
    <t>Udziały gmin w podatkach stanowiących dochód budżetu państwa</t>
  </si>
  <si>
    <t>0010</t>
  </si>
  <si>
    <t>0020</t>
  </si>
  <si>
    <t>Wpływy z podatku dochodowego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</si>
  <si>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</si>
  <si>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</si>
  <si>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</si>
  <si>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</si>
  <si>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</si>
  <si>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</si>
  <si>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</si>
  <si>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</si>
  <si>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801</t>
  </si>
  <si>
    <t>Oświata i wychowanie</t>
  </si>
  <si>
    <t>80103</t>
  </si>
  <si>
    <t>Oddziały przedszkolne w szkołach podstawowych</t>
  </si>
  <si>
    <t>2030</t>
  </si>
  <si>
    <t>Dotacje celowe otrzymane z budżetu państwa na realizację własnych zadań bieżących gmin</t>
  </si>
  <si>
    <t>80104</t>
  </si>
  <si>
    <t>Przedszkola</t>
  </si>
  <si>
    <t>6207</t>
  </si>
  <si>
    <t>Dotacje celowe w ramach programów finansowanych ze środków europejskich (…)-  środki UE ("Przyjazne przedszkole")</t>
  </si>
  <si>
    <t>851</t>
  </si>
  <si>
    <t>Ochrona zdrowia</t>
  </si>
  <si>
    <t>85195</t>
  </si>
  <si>
    <t>852</t>
  </si>
  <si>
    <t>Pomoc społeczna</t>
  </si>
  <si>
    <t>85212</t>
  </si>
  <si>
    <t>Świadczenia rodzinne, świadczenia z funduszu alimentacyjnego oraz składki na ubezpieczenia emerytalne i rentowe z ubezpieczenia społecznego</t>
  </si>
  <si>
    <t>85213</t>
  </si>
  <si>
    <t>Składki na ubezpieczenie zdtrowotne opłacane za osoby pobierające niektóre świadczenia z pomocy społecznej, niektóre świadczenia rodzinne oraz za osoby uczestniczące w zajęciach w centrum integracji społecznej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</si>
  <si>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</si>
  <si>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</si>
  <si>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</si>
  <si>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</si>
  <si>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</si>
  <si>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</si>
  <si>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</si>
  <si>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</si>
  <si>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</si>
  <si>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900</t>
  </si>
  <si>
    <t>Gospodarka komunalna i ochrona środowiska</t>
  </si>
  <si>
    <t>90002</t>
  </si>
  <si>
    <t>Gospodarka odpadami</t>
  </si>
  <si>
    <t>0690</t>
  </si>
  <si>
    <t>Wpływy z innych lokalnych opłat pobieranych przez JST na podstawie odrębnych ustaw</t>
  </si>
  <si>
    <t>90019</t>
  </si>
  <si>
    <t>Wpływy i wydatki związane z gromadzeniem środków z opłat i kar za korzystanie ze środowiska</t>
  </si>
  <si>
    <t>Wpływy z różnych opłat</t>
  </si>
  <si>
    <t>90095</t>
  </si>
  <si>
    <t>Dotacje celowe w ramach programów finansowanych ze środków europejskich (…)-  środki UE (Termomodernizacja ZOZ i MOK)</t>
  </si>
  <si>
    <t>Dotacje celowe w ramach programów finansowanych ze środków europejskich (…)-  środki UE ("Usuwanie azbestu z posesji mieszkańców Gminy Poręba")</t>
  </si>
  <si>
    <t>RAZEM DOCHODY</t>
  </si>
  <si>
    <t>Plan finansowy wydatków URZĘDU MIASTA PORĘBA na 2016r. (do projektu budżetu)</t>
  </si>
  <si>
    <t xml:space="preserve"> Klasyfikacja budżetowa </t>
  </si>
  <si>
    <t>Plan na 2016r. (w zł)</t>
  </si>
  <si>
    <t>w tym:</t>
  </si>
  <si>
    <t>Plan wydatki bieżące</t>
  </si>
  <si>
    <t>Plan wydatki majątkowe</t>
  </si>
  <si>
    <t>Wynagrodzenia i składki od nich naliczane</t>
  </si>
  <si>
    <t>Wydatki związane z realizacją ich statutowych zadań</t>
  </si>
  <si>
    <t>Dotacje na zadania bieżące</t>
  </si>
  <si>
    <t>Świadczenia na rzecz osób fizycznych</t>
  </si>
  <si>
    <t>Wydatki na programy finans. z udziałem środków z art. 5 ust. 1 pkt. 2 i 3</t>
  </si>
  <si>
    <t>wypłaty z tytułu poręczeń i gwarancji udzielonych przez JST, przypadające do spłaty w danym roku budżetowym</t>
  </si>
  <si>
    <t>Wydatki na obsługę długu</t>
  </si>
  <si>
    <t>Inwestycje i zakupy inwestycyjne w tym na programy finans. z udział. środków z art. 5 ust. 1 pkt 2 i 3</t>
  </si>
  <si>
    <t>Zakup i objęcie akcji i udziałów</t>
  </si>
  <si>
    <t xml:space="preserve">Wniesienie wkładów do spółek prawa handlowego </t>
  </si>
  <si>
    <t>OGÓŁEM,  z tego:</t>
  </si>
  <si>
    <t xml:space="preserve">Dz. 010 - Rolnictwo i łowiectwo </t>
  </si>
  <si>
    <t xml:space="preserve">Rozdz. 01030 - Izby rolnicze </t>
  </si>
  <si>
    <t>§ 2850 Wpłaty gmin na rzecz izb rolniczych</t>
  </si>
  <si>
    <t>Dz. 600 - Transport i łączność</t>
  </si>
  <si>
    <t>Rozdz.60004 Lokalny transport zbiorowy</t>
  </si>
  <si>
    <t>§ 2310 Dotacja celowa przekazana gminie na zadania bieżące realizowane na podstawie porozumień między j.s.t.</t>
  </si>
  <si>
    <t>Rozdz. 60012 - GDDKiA</t>
  </si>
  <si>
    <t>§ 4430 Rózne opłaty i składki</t>
  </si>
  <si>
    <t>Rozdz. 60016 - Drogi publiczne gminne</t>
  </si>
  <si>
    <r>
      <t xml:space="preserve">§ </t>
    </r>
    <r>
      <rPr>
        <sz val="8"/>
        <rFont val="Calibri"/>
        <family val="2"/>
      </rPr>
      <t>4210 Zakup materiałów i wyposażenia</t>
    </r>
  </si>
  <si>
    <t>§ 4270 Zakup usług remontowych</t>
  </si>
  <si>
    <t>§ 4300 Zakup usług pozostałych</t>
  </si>
  <si>
    <t>§ 4430 Różne opłaty i składki</t>
  </si>
  <si>
    <t>§ 4590 Kary i odszkodowania wypłacane na rzecz osób fizycznych</t>
  </si>
  <si>
    <t>Dz. 700 - Gospodarka mieszkaniowa</t>
  </si>
  <si>
    <t>Rozdz. 70004 - Różne jednostki obsługi gospodarki mieszkaniowej</t>
  </si>
  <si>
    <t>§ 4150 Dopłaty do spółek prawa handlowego</t>
  </si>
  <si>
    <t>§ 4260 Zakup energii</t>
  </si>
  <si>
    <t>§ 4610 Koszty postępowania sądowego i prokuratorskiego</t>
  </si>
  <si>
    <t xml:space="preserve">Rozdz. 70005 - Gospodarka gruntami i nieruchomościami </t>
  </si>
  <si>
    <t>§ 4480 Podatek od nieruchomości</t>
  </si>
  <si>
    <t>§ 4510 Opłaty na rzecz budżetu państwa</t>
  </si>
  <si>
    <t>§ 4500 Pozostałe podatki na rzecz budżetów jst</t>
  </si>
  <si>
    <t xml:space="preserve">Dz. 710 - Działalność usługowa </t>
  </si>
  <si>
    <t>Rozdz. 71004 - Plany zagospodarowania przestrzennego</t>
  </si>
  <si>
    <t xml:space="preserve">Rozdz. 71035 - Cmentarze </t>
  </si>
  <si>
    <t xml:space="preserve">Dz. 750 - Administracja publiczna </t>
  </si>
  <si>
    <t>Rozdz. 75011 - Urzędy wojewódzkie</t>
  </si>
  <si>
    <t>§ 4010 Wynagrodz.osob. pracowników</t>
  </si>
  <si>
    <t>§ 4110 Składki na ubezp. społeczne</t>
  </si>
  <si>
    <t>§ 4120 Składki na Fundusz Pracy</t>
  </si>
  <si>
    <t>§ 4210 Zakup materiałów i wyposażenia</t>
  </si>
  <si>
    <t>§ 4440 Odpisy na ZFŚS</t>
  </si>
  <si>
    <t>Rozdz. 75014 - Egzekucja administracyjna należności pieniężnych</t>
  </si>
  <si>
    <t>§  4300 Zakup usług pozostałych</t>
  </si>
  <si>
    <t>§  4430 Różne opłaty i składki</t>
  </si>
  <si>
    <t>Rozdz. 75022 - Rady gmin</t>
  </si>
  <si>
    <t>§  3030 Wydatki osobowe niezaliczane do wynagrodzeń</t>
  </si>
  <si>
    <t xml:space="preserve">Rozdz. 75023 - Urzędy gmin </t>
  </si>
  <si>
    <t>§ 3020 Wydatki osobowe niezaliczone do wynagrodzeń</t>
  </si>
  <si>
    <t xml:space="preserve">§ 4040 Dodatkowe wynagrodz. roczne </t>
  </si>
  <si>
    <t>§ 4140 Wpłaty na PFRON</t>
  </si>
  <si>
    <t>§ 4170 Wynagrodzenia bezosobowe</t>
  </si>
  <si>
    <t>§ 4280 Zakup usług zdrowotnych</t>
  </si>
  <si>
    <t>§ 4360 Opłaty z tyt. usług telekomunikacyjnych</t>
  </si>
  <si>
    <t>§ 4410 Krajowe podróże służbowe</t>
  </si>
  <si>
    <t>§ 4420 Podróże służbowe zagraniczne</t>
  </si>
  <si>
    <t>§  4530 Podatek VAT</t>
  </si>
  <si>
    <t>§  4580  Pozostałe odsetki</t>
  </si>
  <si>
    <t>§  4610  Koszty postępowania sądowego i prokuratorskiego</t>
  </si>
  <si>
    <t>§ 4700 Szkolenia pracowników niebędących członkami korpusu służby cywilnej</t>
  </si>
  <si>
    <t>§ 6060 Wydatki na zakupy inwestycyjne jednostek budżetowych</t>
  </si>
  <si>
    <t xml:space="preserve">Rozdz. 75075 - Promocja jednostek samorządu terytorialnego </t>
  </si>
  <si>
    <t>§ 4380 Zakup usług obejmujących tłumaczenia</t>
  </si>
  <si>
    <t>Rozdz. 75095 - Pozostała działalność</t>
  </si>
  <si>
    <t>Dz. 751 - Urzędy naczelnych organów władzy państwowej, kontroli, ochrony prawa i sądownictwa</t>
  </si>
  <si>
    <t xml:space="preserve">Rozdz. 75101 - Urzędy naczelnych organów władzy państwowej, kontroli, ochrony prawa  </t>
  </si>
  <si>
    <t>Dz. 752 - Obrona narodowa</t>
  </si>
  <si>
    <t>Rozdz. 75212 - Pozostałe wydatki obronne</t>
  </si>
  <si>
    <t xml:space="preserve">Dz. 754 - Bezpieczeństwo publiczne i ochrona przeciwpożarowa </t>
  </si>
  <si>
    <t>Rozdz. 75412 - Ochotnicze straże pożarne</t>
  </si>
  <si>
    <t>§ 3030 Różne wydatki na rzecz osób fizycznych</t>
  </si>
  <si>
    <t xml:space="preserve">§ 4360 Opłaty z tyt. usług telekomunikacyjnych </t>
  </si>
  <si>
    <t>Rozdz. 75414 - Obrona cywilna</t>
  </si>
  <si>
    <t>Rozdz. 75416 Straż Miejska</t>
  </si>
  <si>
    <t xml:space="preserve">Dz. 757 - Obsługa długu publicznego </t>
  </si>
  <si>
    <t>Rozdz. 75702 - Obsługa papierów wartościowych, kredytów i pożyczek j.s.t.</t>
  </si>
  <si>
    <t xml:space="preserve">§ 8110 Odsetki od samorządowych papierów wartościowych lub zaciągniętych przez jednostkę samorządu terytorialnego kredytów i pożyczek </t>
  </si>
  <si>
    <t>Rozdz. 75704 Rozliczenia z tytułu poręczeń i gwarancji</t>
  </si>
  <si>
    <t>§ 8030 Wypłaty z tytułu krajowych poręczeń i gwarancji</t>
  </si>
  <si>
    <r>
      <t>Dz. 758 - Różne rozliczenia</t>
    </r>
    <r>
      <rPr>
        <b/>
        <sz val="8"/>
        <rFont val="Calibri"/>
        <family val="2"/>
      </rPr>
      <t xml:space="preserve"> </t>
    </r>
  </si>
  <si>
    <t>Rozdz. 75818 - Rezerwy ogólne i celowe</t>
  </si>
  <si>
    <t>§ 4810 Rezerwa (ogólna)</t>
  </si>
  <si>
    <t>§ 4810 Rezerwa (zarządzanie kryzys.)</t>
  </si>
  <si>
    <t>Dz. 801 Oświata i wychowanie</t>
  </si>
  <si>
    <t xml:space="preserve">Rozdz. 80104  Przedszkola  </t>
  </si>
  <si>
    <t>§ 4330 Zakup usług przez jednostki samorządu terutorialnego od innych jednostek samorządu terytorialnego</t>
  </si>
  <si>
    <t xml:space="preserve">§ 6059 Wydatki inwestycyjne jednostek budżetowych  (Modernizacja sieci kanalizacyjnej)                                                        </t>
  </si>
  <si>
    <t xml:space="preserve">Rozdz. 80113 - Dowożenie uczniów do szkół </t>
  </si>
  <si>
    <t xml:space="preserve">§ 4300 Zakup usług pozostałych </t>
  </si>
  <si>
    <t>Dz. 851 - Ochrona zdrowia</t>
  </si>
  <si>
    <t>Rozdz. 85153 - Zwalczanie narkomanii</t>
  </si>
  <si>
    <t xml:space="preserve">Rozdz. 85154 - Przeciwdziałanie alkoholizmowi </t>
  </si>
  <si>
    <t>Rozdz. 85158 - Izby wytrzeźwień</t>
  </si>
  <si>
    <t>Dz. 852 – Pomoc społeczna</t>
  </si>
  <si>
    <t>Rozdz. 85295 – Pozostała działalność</t>
  </si>
  <si>
    <t>§ 3110 Świadczenia społeczne</t>
  </si>
  <si>
    <t>Dz. 900 - Gospodarka komunalna i ochrona środowiska</t>
  </si>
  <si>
    <t xml:space="preserve">Rozdz. 90001 - Gospodarka ściekowa  i ochrona wód </t>
  </si>
  <si>
    <t xml:space="preserve">§ 6059 Wydatki inwestycyjne jednostek budżetowych  (Modernizacja sieci kanalizacyjnej)    </t>
  </si>
  <si>
    <t>Rozdz. 90002 - Gospodarka odpadami</t>
  </si>
  <si>
    <t>Rozdz. 90003 - Oczyszczanie miast i wsi</t>
  </si>
  <si>
    <t>§ 4110 Składki na ubezp. Społeczne</t>
  </si>
  <si>
    <t>Rozdz. 90004 - Utrzymanie zieleni w miastach i gminach</t>
  </si>
  <si>
    <t>Rozdz. 90015 - Oświetlenie ulic, placów  i dróg</t>
  </si>
  <si>
    <t>§ 4580 Pozostałe odsetki</t>
  </si>
  <si>
    <t>Rozdz.90019 Wpływy i wydatki związane z gromadzeniem środków z opłat i kar za korzystanie ze środowiska</t>
  </si>
  <si>
    <t>§ 4390 Zakup usług objętych wykonaniem ekspertyz i opinii</t>
  </si>
  <si>
    <t xml:space="preserve">Rozdz. 90095 - Pozostała działalność </t>
  </si>
  <si>
    <t xml:space="preserve">§ 6057 Wydatki inwestycyjne jednostek budżetowych  (Usuwanie azbestu))             </t>
  </si>
  <si>
    <t xml:space="preserve">§ 6059 Wydatki inwestycyjne jednostek budżetowych  (Usuwanie azbestu))             </t>
  </si>
  <si>
    <t xml:space="preserve">Dz. 921 - Kultura i ochrona dziedzictwa narodowego </t>
  </si>
  <si>
    <t>Rozdz. 92109 - Domy i ośrodki kultury, świetlice i kluby</t>
  </si>
  <si>
    <t xml:space="preserve">§ 2480  Dotacja podmiotowa z budżetu        dla samorządowej instytucji kultury   </t>
  </si>
  <si>
    <t>Rozdz. 92116 - Biblioteki</t>
  </si>
  <si>
    <t xml:space="preserve">§ 2480 Dotacja podmiotowa z budżetu           dla samorządowej instytucji kultury </t>
  </si>
  <si>
    <t xml:space="preserve">Dz. 926 - Kultura fizyczna </t>
  </si>
  <si>
    <t>Rozdz. 92601- Obiekty sportowe</t>
  </si>
  <si>
    <t xml:space="preserve">Rozdz. 92605 - Zadania w zakresie kultury fizycznej </t>
  </si>
  <si>
    <t xml:space="preserve">§ 2830 Dotacja celowa z budżetu na finans. lub dofinans. zadań zleconych  do realiz. pozostałym jednostkom niezaliczanym do sektora finansów publicznych </t>
  </si>
  <si>
    <t>Załącznik nr 1 do Zarządzenia Burmistrza Miasta Poręba nr 8/16  z dnia 29-01-2016</t>
  </si>
  <si>
    <t>Załącznik nr 2 do Zarządzenia Burmistrza Miasta Poręba nr 8/16  z dnia 29-01-2016</t>
  </si>
  <si>
    <t>0550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</si>
</sst>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\ _z_ł"/>
    <numFmt numFmtId="166" formatCode="_-* #,##0.00&quot; zł&quot;_-;\-* #,##0.00&quot; zł&quot;_-;_-* \-??&quot; zł&quot;_-;_-@_-"/>
    <numFmt numFmtId="167" formatCode="_-* #,##0.00\ _z_ł_-;\-* #,##0.00\ _z_ł_-;_-* \-??\ _z_ł_-;_-@_-"/>
  </numFmts>
  <fonts count="53">
    <font>
      <sz val="11"/>
      <color indexed="8"/>
      <name val="Czcionka tekstu podstawowego"/>
      <family val="2"/>
    </font>
    <font>
      <sz val="10"/>
      <name val="Arial"/>
      <family val="0"/>
    </font>
    <font>
      <b/>
      <sz val="10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b/>
      <i/>
      <sz val="8"/>
      <color indexed="8"/>
      <name val="Czcionka tekstu podstawowego"/>
      <family val="2"/>
    </font>
    <font>
      <i/>
      <sz val="8"/>
      <color indexed="8"/>
      <name val="Czcionka tekstu podstawowego"/>
      <family val="2"/>
    </font>
    <font>
      <b/>
      <sz val="9"/>
      <color indexed="8"/>
      <name val="Tahoma"/>
      <family val="2"/>
    </font>
    <font>
      <b/>
      <sz val="11"/>
      <name val="Czcionka tekstu podstawowego"/>
      <family val="2"/>
    </font>
    <font>
      <b/>
      <sz val="9"/>
      <name val="Czcionka tekstu podstawowego"/>
      <family val="2"/>
    </font>
    <font>
      <b/>
      <sz val="8"/>
      <name val="Czcionka tekstu podstawowego"/>
      <family val="2"/>
    </font>
    <font>
      <b/>
      <sz val="7"/>
      <name val="Czcionka tekstu podstawowego"/>
      <family val="2"/>
    </font>
    <font>
      <i/>
      <sz val="8"/>
      <name val="Czcionka tekstu podstawowego"/>
      <family val="2"/>
    </font>
    <font>
      <b/>
      <u val="single"/>
      <sz val="8"/>
      <name val="Czcionka tekstu podstawowego"/>
      <family val="2"/>
    </font>
    <font>
      <b/>
      <i/>
      <sz val="8"/>
      <name val="Czcionka tekstu podstawowego"/>
      <family val="2"/>
    </font>
    <font>
      <sz val="8"/>
      <name val="Czcionka tekstu podstawowego"/>
      <family val="2"/>
    </font>
    <font>
      <sz val="8"/>
      <name val="Calibri"/>
      <family val="2"/>
    </font>
    <font>
      <b/>
      <sz val="8"/>
      <name val="Calibri"/>
      <family val="2"/>
    </font>
    <font>
      <b/>
      <u val="single"/>
      <sz val="11"/>
      <color indexed="8"/>
      <name val="Czcionka tekstu podstawowego"/>
      <family val="2"/>
    </font>
    <font>
      <b/>
      <sz val="7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1" xfId="0" applyNumberFormat="1" applyFont="1" applyFill="1" applyBorder="1" applyAlignment="1" applyProtection="1">
      <alignment vertical="center" wrapText="1"/>
      <protection locked="0"/>
    </xf>
    <xf numFmtId="39" fontId="3" fillId="34" borderId="11" xfId="0" applyNumberFormat="1" applyFont="1" applyFill="1" applyBorder="1" applyAlignment="1" applyProtection="1">
      <alignment vertical="center" wrapText="1"/>
      <protection locked="0"/>
    </xf>
    <xf numFmtId="49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2" xfId="0" applyNumberFormat="1" applyFont="1" applyFill="1" applyBorder="1" applyAlignment="1" applyProtection="1">
      <alignment vertical="center" wrapText="1"/>
      <protection locked="0"/>
    </xf>
    <xf numFmtId="39" fontId="4" fillId="35" borderId="12" xfId="0" applyNumberFormat="1" applyFont="1" applyFill="1" applyBorder="1" applyAlignment="1" applyProtection="1">
      <alignment vertical="center" wrapText="1"/>
      <protection locked="0"/>
    </xf>
    <xf numFmtId="49" fontId="5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2" xfId="0" applyNumberFormat="1" applyFont="1" applyFill="1" applyBorder="1" applyAlignment="1" applyProtection="1">
      <alignment horizontal="justify" vertical="center" wrapText="1"/>
      <protection locked="0"/>
    </xf>
    <xf numFmtId="39" fontId="5" fillId="35" borderId="12" xfId="0" applyNumberFormat="1" applyFont="1" applyFill="1" applyBorder="1" applyAlignment="1" applyProtection="1">
      <alignment vertical="center" wrapText="1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2" xfId="0" applyNumberFormat="1" applyFont="1" applyFill="1" applyBorder="1" applyAlignment="1" applyProtection="1">
      <alignment horizontal="justify" vertical="center" wrapText="1"/>
      <protection locked="0"/>
    </xf>
    <xf numFmtId="39" fontId="3" fillId="34" borderId="12" xfId="0" applyNumberFormat="1" applyFont="1" applyFill="1" applyBorder="1" applyAlignment="1" applyProtection="1">
      <alignment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justify" vertical="center" wrapText="1"/>
      <protection locked="0"/>
    </xf>
    <xf numFmtId="39" fontId="4" fillId="0" borderId="12" xfId="0" applyNumberFormat="1" applyFont="1" applyFill="1" applyBorder="1" applyAlignment="1" applyProtection="1">
      <alignment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39" fontId="5" fillId="0" borderId="12" xfId="0" applyNumberFormat="1" applyFont="1" applyFill="1" applyBorder="1" applyAlignment="1" applyProtection="1">
      <alignment vertical="center" wrapText="1"/>
      <protection locked="0"/>
    </xf>
    <xf numFmtId="49" fontId="5" fillId="0" borderId="12" xfId="0" applyNumberFormat="1" applyFont="1" applyFill="1" applyBorder="1" applyAlignment="1" applyProtection="1">
      <alignment horizontal="justify" vertical="center" wrapText="1"/>
      <protection locked="0"/>
    </xf>
    <xf numFmtId="164" fontId="0" fillId="0" borderId="0" xfId="0" applyNumberFormat="1" applyAlignment="1">
      <alignment/>
    </xf>
    <xf numFmtId="165" fontId="5" fillId="0" borderId="12" xfId="0" applyNumberFormat="1" applyFont="1" applyFill="1" applyBorder="1" applyAlignment="1">
      <alignment horizontal="justify" vertical="center" wrapText="1"/>
    </xf>
    <xf numFmtId="39" fontId="3" fillId="36" borderId="12" xfId="0" applyNumberFormat="1" applyFont="1" applyFill="1" applyBorder="1" applyAlignment="1" applyProtection="1">
      <alignment vertical="center" wrapText="1"/>
      <protection locked="0"/>
    </xf>
    <xf numFmtId="39" fontId="3" fillId="37" borderId="13" xfId="0" applyNumberFormat="1" applyFont="1" applyFill="1" applyBorder="1" applyAlignment="1">
      <alignment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37" borderId="14" xfId="0" applyFont="1" applyFill="1" applyBorder="1" applyAlignment="1">
      <alignment vertical="center" wrapText="1"/>
    </xf>
    <xf numFmtId="165" fontId="12" fillId="37" borderId="14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9" fillId="33" borderId="14" xfId="0" applyFont="1" applyFill="1" applyBorder="1" applyAlignment="1">
      <alignment vertical="center" wrapText="1"/>
    </xf>
    <xf numFmtId="165" fontId="9" fillId="33" borderId="14" xfId="0" applyNumberFormat="1" applyFont="1" applyFill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165" fontId="13" fillId="0" borderId="14" xfId="0" applyNumberFormat="1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165" fontId="14" fillId="0" borderId="14" xfId="0" applyNumberFormat="1" applyFont="1" applyBorder="1" applyAlignment="1">
      <alignment vertical="center" wrapText="1"/>
    </xf>
    <xf numFmtId="0" fontId="14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165" fontId="9" fillId="0" borderId="14" xfId="0" applyNumberFormat="1" applyFont="1" applyBorder="1" applyAlignment="1">
      <alignment vertical="center" wrapText="1"/>
    </xf>
    <xf numFmtId="0" fontId="13" fillId="33" borderId="14" xfId="0" applyFont="1" applyFill="1" applyBorder="1" applyAlignment="1">
      <alignment vertical="center" wrapText="1"/>
    </xf>
    <xf numFmtId="165" fontId="13" fillId="33" borderId="14" xfId="0" applyNumberFormat="1" applyFont="1" applyFill="1" applyBorder="1" applyAlignment="1">
      <alignment vertical="center" wrapText="1"/>
    </xf>
    <xf numFmtId="165" fontId="14" fillId="0" borderId="14" xfId="0" applyNumberFormat="1" applyFont="1" applyFill="1" applyBorder="1" applyAlignment="1">
      <alignment vertical="center" wrapText="1"/>
    </xf>
    <xf numFmtId="165" fontId="11" fillId="0" borderId="14" xfId="0" applyNumberFormat="1" applyFont="1" applyBorder="1" applyAlignment="1">
      <alignment vertical="center" wrapText="1"/>
    </xf>
    <xf numFmtId="0" fontId="9" fillId="38" borderId="14" xfId="0" applyFont="1" applyFill="1" applyBorder="1" applyAlignment="1">
      <alignment vertical="center" wrapText="1"/>
    </xf>
    <xf numFmtId="165" fontId="9" fillId="38" borderId="14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5" fontId="9" fillId="35" borderId="14" xfId="0" applyNumberFormat="1" applyFont="1" applyFill="1" applyBorder="1" applyAlignment="1">
      <alignment vertical="center" wrapText="1"/>
    </xf>
    <xf numFmtId="165" fontId="13" fillId="35" borderId="14" xfId="0" applyNumberFormat="1" applyFont="1" applyFill="1" applyBorder="1" applyAlignment="1">
      <alignment vertical="center" wrapText="1"/>
    </xf>
    <xf numFmtId="165" fontId="14" fillId="35" borderId="14" xfId="0" applyNumberFormat="1" applyFont="1" applyFill="1" applyBorder="1" applyAlignment="1">
      <alignment vertical="center" wrapText="1"/>
    </xf>
    <xf numFmtId="166" fontId="18" fillId="0" borderId="0" xfId="58" applyFont="1" applyFill="1" applyBorder="1" applyAlignment="1" applyProtection="1">
      <alignment/>
      <protection/>
    </xf>
    <xf numFmtId="0" fontId="3" fillId="37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6E6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zoomScale="90" zoomScaleNormal="90" zoomScalePageLayoutView="0" workbookViewId="0" topLeftCell="A92">
      <selection activeCell="N91" sqref="N91"/>
    </sheetView>
  </sheetViews>
  <sheetFormatPr defaultColWidth="8.59765625" defaultRowHeight="14.25"/>
  <cols>
    <col min="1" max="1" width="6" style="0" customWidth="1"/>
    <col min="2" max="2" width="7" style="0" customWidth="1"/>
    <col min="3" max="3" width="6.59765625" style="0" customWidth="1"/>
    <col min="4" max="4" width="43.19921875" style="0" customWidth="1"/>
    <col min="5" max="5" width="13.69921875" style="0" customWidth="1"/>
    <col min="6" max="6" width="14.8984375" style="0" customWidth="1"/>
    <col min="7" max="7" width="13.8984375" style="0" customWidth="1"/>
  </cols>
  <sheetData>
    <row r="1" ht="14.25">
      <c r="D1" t="s">
        <v>284</v>
      </c>
    </row>
    <row r="3" ht="11.25" customHeight="1"/>
    <row r="4" spans="1:7" ht="14.25">
      <c r="A4" s="57" t="s">
        <v>0</v>
      </c>
      <c r="B4" s="57"/>
      <c r="C4" s="57"/>
      <c r="D4" s="57"/>
      <c r="E4" s="57"/>
      <c r="F4" s="57"/>
      <c r="G4" s="57"/>
    </row>
    <row r="5" ht="9.75" customHeight="1"/>
    <row r="6" spans="1:7" ht="18.75" customHeight="1">
      <c r="A6" s="58" t="s">
        <v>1</v>
      </c>
      <c r="B6" s="58" t="s">
        <v>2</v>
      </c>
      <c r="C6" s="58" t="s">
        <v>3</v>
      </c>
      <c r="D6" s="58" t="s">
        <v>4</v>
      </c>
      <c r="E6" s="59" t="s">
        <v>5</v>
      </c>
      <c r="F6" s="59"/>
      <c r="G6" s="59"/>
    </row>
    <row r="7" spans="1:7" ht="17.25" customHeight="1">
      <c r="A7" s="58"/>
      <c r="B7" s="58"/>
      <c r="C7" s="58"/>
      <c r="D7" s="58"/>
      <c r="E7" s="58" t="s">
        <v>6</v>
      </c>
      <c r="F7" s="60" t="s">
        <v>7</v>
      </c>
      <c r="G7" s="60"/>
    </row>
    <row r="8" spans="1:7" ht="27.75" customHeight="1">
      <c r="A8" s="58"/>
      <c r="B8" s="58"/>
      <c r="C8" s="58"/>
      <c r="D8" s="58"/>
      <c r="E8" s="58"/>
      <c r="F8" s="1" t="s">
        <v>8</v>
      </c>
      <c r="G8" s="1" t="s">
        <v>9</v>
      </c>
    </row>
    <row r="9" spans="1:7" ht="20.25" customHeight="1">
      <c r="A9" s="2" t="s">
        <v>10</v>
      </c>
      <c r="B9" s="2"/>
      <c r="C9" s="2"/>
      <c r="D9" s="3" t="s">
        <v>11</v>
      </c>
      <c r="E9" s="4">
        <f>E10</f>
        <v>500</v>
      </c>
      <c r="F9" s="4">
        <f>F10</f>
        <v>500</v>
      </c>
      <c r="G9" s="4">
        <f>G10</f>
        <v>0</v>
      </c>
    </row>
    <row r="10" spans="1:7" ht="20.25" customHeight="1">
      <c r="A10" s="5"/>
      <c r="B10" s="5" t="s">
        <v>12</v>
      </c>
      <c r="C10" s="5"/>
      <c r="D10" s="6" t="s">
        <v>13</v>
      </c>
      <c r="E10" s="7">
        <f>SUM(E11:E11)</f>
        <v>500</v>
      </c>
      <c r="F10" s="7">
        <f>SUM(F11:F11)</f>
        <v>500</v>
      </c>
      <c r="G10" s="7">
        <f>SUM(G11:G11)</f>
        <v>0</v>
      </c>
    </row>
    <row r="11" spans="1:7" ht="38.25" customHeight="1">
      <c r="A11" s="8"/>
      <c r="B11" s="8"/>
      <c r="C11" s="8" t="s">
        <v>14</v>
      </c>
      <c r="D11" s="9" t="s">
        <v>15</v>
      </c>
      <c r="E11" s="10">
        <f>SUM(F11:G11)</f>
        <v>500</v>
      </c>
      <c r="F11" s="10">
        <v>500</v>
      </c>
      <c r="G11" s="10">
        <v>0</v>
      </c>
    </row>
    <row r="12" spans="1:7" ht="19.5" customHeight="1">
      <c r="A12" s="11" t="s">
        <v>16</v>
      </c>
      <c r="B12" s="11"/>
      <c r="C12" s="11"/>
      <c r="D12" s="12" t="s">
        <v>17</v>
      </c>
      <c r="E12" s="13">
        <f>E13+E15</f>
        <v>929000</v>
      </c>
      <c r="F12" s="13">
        <f>F13+F15</f>
        <v>779000</v>
      </c>
      <c r="G12" s="13">
        <f>G13+G15</f>
        <v>150000</v>
      </c>
    </row>
    <row r="13" spans="1:7" ht="24.75" customHeight="1">
      <c r="A13" s="14"/>
      <c r="B13" s="14" t="s">
        <v>18</v>
      </c>
      <c r="C13" s="14"/>
      <c r="D13" s="15" t="s">
        <v>19</v>
      </c>
      <c r="E13" s="16">
        <f>SUM(E14:E14)</f>
        <v>660000</v>
      </c>
      <c r="F13" s="16">
        <f>SUM(F14:F14)</f>
        <v>660000</v>
      </c>
      <c r="G13" s="16">
        <f>SUM(G14:G14)</f>
        <v>0</v>
      </c>
    </row>
    <row r="14" spans="1:7" ht="38.25" customHeight="1">
      <c r="A14" s="17"/>
      <c r="B14" s="17"/>
      <c r="C14" s="17" t="s">
        <v>14</v>
      </c>
      <c r="D14" s="9" t="s">
        <v>15</v>
      </c>
      <c r="E14" s="18">
        <f>SUM(F14:G14)</f>
        <v>660000</v>
      </c>
      <c r="F14" s="18">
        <v>660000</v>
      </c>
      <c r="G14" s="18">
        <v>0</v>
      </c>
    </row>
    <row r="15" spans="1:7" ht="19.5" customHeight="1">
      <c r="A15" s="14"/>
      <c r="B15" s="14" t="s">
        <v>20</v>
      </c>
      <c r="C15" s="17"/>
      <c r="D15" s="15" t="s">
        <v>21</v>
      </c>
      <c r="E15" s="16">
        <f>SUM(E16:E20)</f>
        <v>269000</v>
      </c>
      <c r="F15" s="16">
        <f>SUM(F16:F20)</f>
        <v>119000</v>
      </c>
      <c r="G15" s="16">
        <f>SUM(G16:G20)</f>
        <v>150000</v>
      </c>
    </row>
    <row r="16" spans="1:7" ht="19.5" customHeight="1">
      <c r="A16" s="17"/>
      <c r="B16" s="17"/>
      <c r="C16" s="17" t="s">
        <v>286</v>
      </c>
      <c r="D16" s="19" t="s">
        <v>22</v>
      </c>
      <c r="E16" s="18">
        <f>SUM(F16:G16)</f>
        <v>32000</v>
      </c>
      <c r="F16" s="18">
        <v>32000</v>
      </c>
      <c r="G16" s="18">
        <v>0</v>
      </c>
    </row>
    <row r="17" spans="1:7" ht="37.5" customHeight="1">
      <c r="A17" s="17"/>
      <c r="B17" s="17"/>
      <c r="C17" s="17" t="s">
        <v>14</v>
      </c>
      <c r="D17" s="9" t="s">
        <v>15</v>
      </c>
      <c r="E17" s="18">
        <f>SUM(F17:G17)</f>
        <v>85000</v>
      </c>
      <c r="F17" s="18">
        <v>85000</v>
      </c>
      <c r="G17" s="18">
        <v>0</v>
      </c>
    </row>
    <row r="18" spans="1:7" ht="24.75" customHeight="1">
      <c r="A18" s="17"/>
      <c r="B18" s="17"/>
      <c r="C18" s="17" t="s">
        <v>23</v>
      </c>
      <c r="D18" s="19" t="s">
        <v>24</v>
      </c>
      <c r="E18" s="18">
        <f>SUM(F18:G18)</f>
        <v>10000</v>
      </c>
      <c r="F18" s="18">
        <v>0</v>
      </c>
      <c r="G18" s="18">
        <v>10000</v>
      </c>
    </row>
    <row r="19" spans="1:7" ht="29.25" customHeight="1">
      <c r="A19" s="17"/>
      <c r="B19" s="17"/>
      <c r="C19" s="17" t="s">
        <v>25</v>
      </c>
      <c r="D19" s="19" t="s">
        <v>26</v>
      </c>
      <c r="E19" s="18">
        <f>SUM(F19:G19)</f>
        <v>140000</v>
      </c>
      <c r="F19" s="18">
        <v>0</v>
      </c>
      <c r="G19" s="18">
        <v>140000</v>
      </c>
    </row>
    <row r="20" spans="1:7" ht="17.25" customHeight="1">
      <c r="A20" s="17"/>
      <c r="B20" s="17"/>
      <c r="C20" s="17" t="s">
        <v>27</v>
      </c>
      <c r="D20" s="19" t="s">
        <v>28</v>
      </c>
      <c r="E20" s="18">
        <f>SUM(F20:G20)</f>
        <v>2000</v>
      </c>
      <c r="F20" s="18">
        <v>2000</v>
      </c>
      <c r="G20" s="18">
        <v>0</v>
      </c>
    </row>
    <row r="21" spans="1:7" ht="19.5" customHeight="1">
      <c r="A21" s="11" t="s">
        <v>29</v>
      </c>
      <c r="B21" s="11"/>
      <c r="C21" s="11"/>
      <c r="D21" s="12" t="s">
        <v>30</v>
      </c>
      <c r="E21" s="13">
        <f aca="true" t="shared" si="0" ref="E21:G22">E22</f>
        <v>1000</v>
      </c>
      <c r="F21" s="13">
        <f t="shared" si="0"/>
        <v>1000</v>
      </c>
      <c r="G21" s="13">
        <f t="shared" si="0"/>
        <v>0</v>
      </c>
    </row>
    <row r="22" spans="1:7" ht="19.5" customHeight="1">
      <c r="A22" s="14"/>
      <c r="B22" s="14" t="s">
        <v>31</v>
      </c>
      <c r="C22" s="14"/>
      <c r="D22" s="15" t="s">
        <v>32</v>
      </c>
      <c r="E22" s="16">
        <f t="shared" si="0"/>
        <v>1000</v>
      </c>
      <c r="F22" s="16">
        <f t="shared" si="0"/>
        <v>1000</v>
      </c>
      <c r="G22" s="16">
        <f t="shared" si="0"/>
        <v>0</v>
      </c>
    </row>
    <row r="23" spans="1:7" ht="35.25" customHeight="1">
      <c r="A23" s="17"/>
      <c r="B23" s="17"/>
      <c r="C23" s="17" t="s">
        <v>33</v>
      </c>
      <c r="D23" s="19" t="s">
        <v>34</v>
      </c>
      <c r="E23" s="18">
        <f>F23</f>
        <v>1000</v>
      </c>
      <c r="F23" s="18">
        <v>1000</v>
      </c>
      <c r="G23" s="18">
        <v>0</v>
      </c>
    </row>
    <row r="24" spans="1:7" ht="19.5" customHeight="1">
      <c r="A24" s="11" t="s">
        <v>35</v>
      </c>
      <c r="B24" s="11"/>
      <c r="C24" s="11"/>
      <c r="D24" s="12" t="s">
        <v>36</v>
      </c>
      <c r="E24" s="13">
        <f>E25+E27+E29</f>
        <v>39893</v>
      </c>
      <c r="F24" s="13">
        <f>F25+F27+F29</f>
        <v>39893</v>
      </c>
      <c r="G24" s="13">
        <f>G25+G27+G29</f>
        <v>0</v>
      </c>
    </row>
    <row r="25" spans="1:7" ht="18" customHeight="1">
      <c r="A25" s="14"/>
      <c r="B25" s="14" t="s">
        <v>37</v>
      </c>
      <c r="C25" s="14"/>
      <c r="D25" s="15" t="s">
        <v>38</v>
      </c>
      <c r="E25" s="16">
        <f>SUM(E26:E26)</f>
        <v>31893</v>
      </c>
      <c r="F25" s="16">
        <f>SUM(F26:F26)</f>
        <v>31893</v>
      </c>
      <c r="G25" s="16">
        <f>SUM(G26:G26)</f>
        <v>0</v>
      </c>
    </row>
    <row r="26" spans="1:7" ht="32.25" customHeight="1">
      <c r="A26" s="17"/>
      <c r="B26" s="17"/>
      <c r="C26" s="17" t="s">
        <v>39</v>
      </c>
      <c r="D26" s="19" t="s">
        <v>40</v>
      </c>
      <c r="E26" s="18">
        <f>SUM(F26:G26)</f>
        <v>31893</v>
      </c>
      <c r="F26" s="18">
        <v>31893</v>
      </c>
      <c r="G26" s="18">
        <v>0</v>
      </c>
    </row>
    <row r="27" spans="1:7" ht="17.25" customHeight="1">
      <c r="A27" s="14"/>
      <c r="B27" s="14" t="s">
        <v>41</v>
      </c>
      <c r="C27" s="14"/>
      <c r="D27" s="15" t="s">
        <v>42</v>
      </c>
      <c r="E27" s="16">
        <f>SUM(E28:E28)</f>
        <v>2000</v>
      </c>
      <c r="F27" s="16">
        <f>SUM(F28:F28)</f>
        <v>2000</v>
      </c>
      <c r="G27" s="16">
        <f>SUM(G28:G28)</f>
        <v>0</v>
      </c>
    </row>
    <row r="28" spans="1:7" ht="19.5" customHeight="1">
      <c r="A28" s="17"/>
      <c r="B28" s="17"/>
      <c r="C28" s="17" t="s">
        <v>43</v>
      </c>
      <c r="D28" s="19" t="s">
        <v>44</v>
      </c>
      <c r="E28" s="18">
        <f>SUM(F28:G28)</f>
        <v>2000</v>
      </c>
      <c r="F28" s="18">
        <v>2000</v>
      </c>
      <c r="G28" s="18">
        <v>0</v>
      </c>
    </row>
    <row r="29" spans="1:7" ht="19.5" customHeight="1">
      <c r="A29" s="14"/>
      <c r="B29" s="14" t="s">
        <v>45</v>
      </c>
      <c r="C29" s="14"/>
      <c r="D29" s="15" t="s">
        <v>46</v>
      </c>
      <c r="E29" s="16">
        <f>E30</f>
        <v>6000</v>
      </c>
      <c r="F29" s="16">
        <f>F30</f>
        <v>6000</v>
      </c>
      <c r="G29" s="16">
        <f>G30</f>
        <v>0</v>
      </c>
    </row>
    <row r="30" spans="1:7" ht="18.75" customHeight="1">
      <c r="A30" s="17"/>
      <c r="B30" s="17"/>
      <c r="C30" s="17" t="s">
        <v>47</v>
      </c>
      <c r="D30" s="9" t="s">
        <v>48</v>
      </c>
      <c r="E30" s="18">
        <f>F30</f>
        <v>6000</v>
      </c>
      <c r="F30" s="18">
        <v>6000</v>
      </c>
      <c r="G30" s="18">
        <v>0</v>
      </c>
    </row>
    <row r="31" spans="1:7" ht="24" customHeight="1">
      <c r="A31" s="11" t="s">
        <v>49</v>
      </c>
      <c r="B31" s="11"/>
      <c r="C31" s="11"/>
      <c r="D31" s="12" t="s">
        <v>50</v>
      </c>
      <c r="E31" s="13">
        <f aca="true" t="shared" si="1" ref="E31:G32">E32</f>
        <v>1815</v>
      </c>
      <c r="F31" s="13">
        <f t="shared" si="1"/>
        <v>1815</v>
      </c>
      <c r="G31" s="13">
        <f t="shared" si="1"/>
        <v>0</v>
      </c>
    </row>
    <row r="32" spans="1:7" ht="18.75" customHeight="1">
      <c r="A32" s="14"/>
      <c r="B32" s="14" t="s">
        <v>51</v>
      </c>
      <c r="C32" s="14"/>
      <c r="D32" s="15" t="s">
        <v>52</v>
      </c>
      <c r="E32" s="16">
        <f t="shared" si="1"/>
        <v>1815</v>
      </c>
      <c r="F32" s="16">
        <f t="shared" si="1"/>
        <v>1815</v>
      </c>
      <c r="G32" s="16">
        <f t="shared" si="1"/>
        <v>0</v>
      </c>
    </row>
    <row r="33" spans="1:7" ht="36" customHeight="1">
      <c r="A33" s="17"/>
      <c r="B33" s="17"/>
      <c r="C33" s="17" t="s">
        <v>39</v>
      </c>
      <c r="D33" s="19" t="s">
        <v>40</v>
      </c>
      <c r="E33" s="18">
        <f>F33</f>
        <v>1815</v>
      </c>
      <c r="F33" s="18">
        <v>1815</v>
      </c>
      <c r="G33" s="18">
        <v>0</v>
      </c>
    </row>
    <row r="34" spans="1:7" ht="21.75" customHeight="1">
      <c r="A34" s="11" t="s">
        <v>53</v>
      </c>
      <c r="B34" s="11"/>
      <c r="C34" s="11"/>
      <c r="D34" s="12" t="s">
        <v>54</v>
      </c>
      <c r="E34" s="13">
        <f aca="true" t="shared" si="2" ref="E34:G35">E35</f>
        <v>300</v>
      </c>
      <c r="F34" s="13">
        <f t="shared" si="2"/>
        <v>300</v>
      </c>
      <c r="G34" s="13">
        <f t="shared" si="2"/>
        <v>0</v>
      </c>
    </row>
    <row r="35" spans="1:7" ht="20.25" customHeight="1">
      <c r="A35" s="17"/>
      <c r="B35" s="14" t="s">
        <v>55</v>
      </c>
      <c r="C35" s="14"/>
      <c r="D35" s="15" t="s">
        <v>56</v>
      </c>
      <c r="E35" s="16">
        <f t="shared" si="2"/>
        <v>300</v>
      </c>
      <c r="F35" s="16">
        <f t="shared" si="2"/>
        <v>300</v>
      </c>
      <c r="G35" s="16">
        <f t="shared" si="2"/>
        <v>0</v>
      </c>
    </row>
    <row r="36" spans="1:7" ht="34.5" customHeight="1">
      <c r="A36" s="17"/>
      <c r="B36" s="17"/>
      <c r="C36" s="17" t="s">
        <v>39</v>
      </c>
      <c r="D36" s="19" t="s">
        <v>40</v>
      </c>
      <c r="E36" s="18">
        <f>F36</f>
        <v>300</v>
      </c>
      <c r="F36" s="18">
        <v>300</v>
      </c>
      <c r="G36" s="18">
        <v>0</v>
      </c>
    </row>
    <row r="37" spans="1:7" ht="21" customHeight="1">
      <c r="A37" s="11" t="s">
        <v>57</v>
      </c>
      <c r="B37" s="11"/>
      <c r="C37" s="11"/>
      <c r="D37" s="12" t="s">
        <v>58</v>
      </c>
      <c r="E37" s="13">
        <f>E38+E40</f>
        <v>200550</v>
      </c>
      <c r="F37" s="13">
        <f>F38+F40</f>
        <v>200550</v>
      </c>
      <c r="G37" s="13">
        <f>G38+G40</f>
        <v>0</v>
      </c>
    </row>
    <row r="38" spans="1:7" ht="16.5" customHeight="1">
      <c r="A38" s="14"/>
      <c r="B38" s="14" t="s">
        <v>59</v>
      </c>
      <c r="C38" s="14"/>
      <c r="D38" s="15" t="s">
        <v>60</v>
      </c>
      <c r="E38" s="16">
        <f>E39</f>
        <v>550</v>
      </c>
      <c r="F38" s="16">
        <f>F39</f>
        <v>550</v>
      </c>
      <c r="G38" s="16">
        <f>G39</f>
        <v>0</v>
      </c>
    </row>
    <row r="39" spans="1:7" ht="35.25" customHeight="1">
      <c r="A39" s="17"/>
      <c r="B39" s="17"/>
      <c r="C39" s="17" t="s">
        <v>61</v>
      </c>
      <c r="D39" s="19" t="s">
        <v>62</v>
      </c>
      <c r="E39" s="18">
        <f>F39</f>
        <v>550</v>
      </c>
      <c r="F39" s="10">
        <v>550</v>
      </c>
      <c r="G39" s="18">
        <v>0</v>
      </c>
    </row>
    <row r="40" spans="1:7" ht="16.5" customHeight="1">
      <c r="A40" s="17"/>
      <c r="B40" s="14" t="s">
        <v>63</v>
      </c>
      <c r="C40" s="14"/>
      <c r="D40" s="15" t="s">
        <v>64</v>
      </c>
      <c r="E40" s="16">
        <f>SUM(E41:E41)</f>
        <v>200000</v>
      </c>
      <c r="F40" s="16">
        <f>SUM(F41:F41)</f>
        <v>200000</v>
      </c>
      <c r="G40" s="16">
        <f>SUM(G41:G41)</f>
        <v>0</v>
      </c>
    </row>
    <row r="41" spans="1:7" ht="23.25" customHeight="1">
      <c r="A41" s="17"/>
      <c r="B41" s="14"/>
      <c r="C41" s="17" t="s">
        <v>65</v>
      </c>
      <c r="D41" s="19" t="s">
        <v>66</v>
      </c>
      <c r="E41" s="18">
        <f>SUM(F41:G41)</f>
        <v>200000</v>
      </c>
      <c r="F41" s="18">
        <v>200000</v>
      </c>
      <c r="G41" s="18">
        <v>0</v>
      </c>
    </row>
    <row r="42" spans="1:8" ht="35.25" customHeight="1">
      <c r="A42" s="11" t="s">
        <v>67</v>
      </c>
      <c r="B42" s="11"/>
      <c r="C42" s="11"/>
      <c r="D42" s="12" t="s">
        <v>68</v>
      </c>
      <c r="E42" s="13">
        <f>E43+E45+E52+E62+E66</f>
        <v>10796490</v>
      </c>
      <c r="F42" s="13">
        <f>F43+F45+F52+F62+F66</f>
        <v>10796490</v>
      </c>
      <c r="G42" s="13">
        <f>G43+G45+G52+G62+G66</f>
        <v>0</v>
      </c>
      <c r="H42" s="20"/>
    </row>
    <row r="43" spans="1:7" ht="22.5" customHeight="1">
      <c r="A43" s="14"/>
      <c r="B43" s="14" t="s">
        <v>69</v>
      </c>
      <c r="C43" s="14"/>
      <c r="D43" s="15" t="s">
        <v>70</v>
      </c>
      <c r="E43" s="16">
        <f>SUM(E44:E44)</f>
        <v>3500</v>
      </c>
      <c r="F43" s="16">
        <f>SUM(F44:F44)</f>
        <v>3500</v>
      </c>
      <c r="G43" s="16">
        <f>SUM(G44:G44)</f>
        <v>0</v>
      </c>
    </row>
    <row r="44" spans="1:7" ht="23.25" customHeight="1">
      <c r="A44" s="17"/>
      <c r="B44" s="17"/>
      <c r="C44" s="17" t="s">
        <v>71</v>
      </c>
      <c r="D44" s="19" t="s">
        <v>72</v>
      </c>
      <c r="E44" s="18">
        <f>SUM(F44)</f>
        <v>3500</v>
      </c>
      <c r="F44" s="18">
        <v>3500</v>
      </c>
      <c r="G44" s="18">
        <v>0</v>
      </c>
    </row>
    <row r="45" spans="1:7" ht="36" customHeight="1">
      <c r="A45" s="14"/>
      <c r="B45" s="14" t="s">
        <v>73</v>
      </c>
      <c r="C45" s="14"/>
      <c r="D45" s="15" t="s">
        <v>74</v>
      </c>
      <c r="E45" s="16">
        <f>SUM(E46:E51)</f>
        <v>2294100</v>
      </c>
      <c r="F45" s="16">
        <f>SUM(F46:F51)</f>
        <v>2294100</v>
      </c>
      <c r="G45" s="16">
        <f>SUM(G46:G51)</f>
        <v>0</v>
      </c>
    </row>
    <row r="46" spans="1:7" ht="19.5" customHeight="1">
      <c r="A46" s="17"/>
      <c r="B46" s="17"/>
      <c r="C46" s="17" t="s">
        <v>75</v>
      </c>
      <c r="D46" s="19" t="s">
        <v>76</v>
      </c>
      <c r="E46" s="18">
        <f aca="true" t="shared" si="3" ref="E46:E51">SUM(F46:G46)</f>
        <v>2250000</v>
      </c>
      <c r="F46" s="18">
        <v>2250000</v>
      </c>
      <c r="G46" s="18">
        <v>0</v>
      </c>
    </row>
    <row r="47" spans="1:7" ht="19.5" customHeight="1">
      <c r="A47" s="17"/>
      <c r="B47" s="17"/>
      <c r="C47" s="17" t="s">
        <v>77</v>
      </c>
      <c r="D47" s="19" t="s">
        <v>78</v>
      </c>
      <c r="E47" s="18">
        <f t="shared" si="3"/>
        <v>12500</v>
      </c>
      <c r="F47" s="18">
        <v>12500</v>
      </c>
      <c r="G47" s="18">
        <v>0</v>
      </c>
    </row>
    <row r="48" spans="1:7" ht="19.5" customHeight="1">
      <c r="A48" s="17"/>
      <c r="B48" s="17"/>
      <c r="C48" s="17" t="s">
        <v>79</v>
      </c>
      <c r="D48" s="21" t="s">
        <v>80</v>
      </c>
      <c r="E48" s="18">
        <f t="shared" si="3"/>
        <v>10600</v>
      </c>
      <c r="F48" s="18">
        <v>10600</v>
      </c>
      <c r="G48" s="18">
        <v>0</v>
      </c>
    </row>
    <row r="49" spans="1:7" ht="19.5" customHeight="1">
      <c r="A49" s="17"/>
      <c r="B49" s="17"/>
      <c r="C49" s="17" t="s">
        <v>81</v>
      </c>
      <c r="D49" s="21" t="s">
        <v>82</v>
      </c>
      <c r="E49" s="18">
        <f t="shared" si="3"/>
        <v>18000</v>
      </c>
      <c r="F49" s="18">
        <v>18000</v>
      </c>
      <c r="G49" s="18">
        <v>0</v>
      </c>
    </row>
    <row r="50" spans="1:7" ht="19.5" customHeight="1">
      <c r="A50" s="17"/>
      <c r="B50" s="17"/>
      <c r="C50" s="17" t="s">
        <v>83</v>
      </c>
      <c r="D50" s="21" t="s">
        <v>84</v>
      </c>
      <c r="E50" s="18">
        <f t="shared" si="3"/>
        <v>1000</v>
      </c>
      <c r="F50" s="18">
        <v>1000</v>
      </c>
      <c r="G50" s="18">
        <v>0</v>
      </c>
    </row>
    <row r="51" spans="1:7" ht="18.75" customHeight="1">
      <c r="A51" s="17"/>
      <c r="B51" s="17"/>
      <c r="C51" s="17" t="s">
        <v>85</v>
      </c>
      <c r="D51" s="19" t="s">
        <v>86</v>
      </c>
      <c r="E51" s="18">
        <f t="shared" si="3"/>
        <v>2000</v>
      </c>
      <c r="F51" s="18">
        <v>2000</v>
      </c>
      <c r="G51" s="18">
        <v>0</v>
      </c>
    </row>
    <row r="52" spans="1:7" ht="25.5" customHeight="1">
      <c r="A52" s="14"/>
      <c r="B52" s="14" t="s">
        <v>87</v>
      </c>
      <c r="C52" s="14"/>
      <c r="D52" s="15" t="s">
        <v>88</v>
      </c>
      <c r="E52" s="16">
        <f>SUM(E53:E61)</f>
        <v>1917500</v>
      </c>
      <c r="F52" s="16">
        <f>SUM(F53:F61)</f>
        <v>1917500</v>
      </c>
      <c r="G52" s="16">
        <f>SUM(G53:G61)</f>
        <v>0</v>
      </c>
    </row>
    <row r="53" spans="1:7" ht="19.5" customHeight="1">
      <c r="A53" s="17"/>
      <c r="B53" s="17"/>
      <c r="C53" s="17" t="s">
        <v>75</v>
      </c>
      <c r="D53" s="19" t="s">
        <v>76</v>
      </c>
      <c r="E53" s="18">
        <f aca="true" t="shared" si="4" ref="E53:E61">SUM(F53:G53)</f>
        <v>1250000</v>
      </c>
      <c r="F53" s="18">
        <v>1250000</v>
      </c>
      <c r="G53" s="18">
        <v>0</v>
      </c>
    </row>
    <row r="54" spans="1:7" ht="19.5" customHeight="1">
      <c r="A54" s="17"/>
      <c r="B54" s="17"/>
      <c r="C54" s="17" t="s">
        <v>77</v>
      </c>
      <c r="D54" s="19" t="s">
        <v>78</v>
      </c>
      <c r="E54" s="18">
        <f t="shared" si="4"/>
        <v>230000</v>
      </c>
      <c r="F54" s="18">
        <v>230000</v>
      </c>
      <c r="G54" s="18">
        <v>0</v>
      </c>
    </row>
    <row r="55" spans="1:7" ht="19.5" customHeight="1">
      <c r="A55" s="17"/>
      <c r="B55" s="17"/>
      <c r="C55" s="17" t="s">
        <v>79</v>
      </c>
      <c r="D55" s="21" t="s">
        <v>80</v>
      </c>
      <c r="E55" s="18">
        <f t="shared" si="4"/>
        <v>23000</v>
      </c>
      <c r="F55" s="18">
        <v>23000</v>
      </c>
      <c r="G55" s="18">
        <v>0</v>
      </c>
    </row>
    <row r="56" spans="1:7" ht="19.5" customHeight="1">
      <c r="A56" s="17"/>
      <c r="B56" s="17"/>
      <c r="C56" s="17" t="s">
        <v>81</v>
      </c>
      <c r="D56" s="21" t="s">
        <v>82</v>
      </c>
      <c r="E56" s="18">
        <f t="shared" si="4"/>
        <v>100000</v>
      </c>
      <c r="F56" s="18">
        <v>100000</v>
      </c>
      <c r="G56" s="18">
        <v>0</v>
      </c>
    </row>
    <row r="57" spans="1:7" ht="19.5" customHeight="1">
      <c r="A57" s="17"/>
      <c r="B57" s="17"/>
      <c r="C57" s="17" t="s">
        <v>89</v>
      </c>
      <c r="D57" s="19" t="s">
        <v>90</v>
      </c>
      <c r="E57" s="18">
        <f t="shared" si="4"/>
        <v>20000</v>
      </c>
      <c r="F57" s="18">
        <v>20000</v>
      </c>
      <c r="G57" s="18">
        <v>0</v>
      </c>
    </row>
    <row r="58" spans="1:7" ht="19.5" customHeight="1">
      <c r="A58" s="17"/>
      <c r="B58" s="17"/>
      <c r="C58" s="17" t="s">
        <v>91</v>
      </c>
      <c r="D58" s="19" t="s">
        <v>92</v>
      </c>
      <c r="E58" s="18">
        <f t="shared" si="4"/>
        <v>1500</v>
      </c>
      <c r="F58" s="18">
        <v>1500</v>
      </c>
      <c r="G58" s="18">
        <v>0</v>
      </c>
    </row>
    <row r="59" spans="1:7" ht="19.5" customHeight="1">
      <c r="A59" s="17"/>
      <c r="B59" s="17"/>
      <c r="C59" s="17" t="s">
        <v>93</v>
      </c>
      <c r="D59" s="19" t="s">
        <v>94</v>
      </c>
      <c r="E59" s="18">
        <f t="shared" si="4"/>
        <v>35000</v>
      </c>
      <c r="F59" s="18">
        <v>35000</v>
      </c>
      <c r="G59" s="18">
        <v>0</v>
      </c>
    </row>
    <row r="60" spans="1:7" ht="19.5" customHeight="1">
      <c r="A60" s="17"/>
      <c r="B60" s="17"/>
      <c r="C60" s="17" t="s">
        <v>83</v>
      </c>
      <c r="D60" s="21" t="s">
        <v>84</v>
      </c>
      <c r="E60" s="18">
        <f t="shared" si="4"/>
        <v>250000</v>
      </c>
      <c r="F60" s="18">
        <v>250000</v>
      </c>
      <c r="G60" s="18">
        <v>0</v>
      </c>
    </row>
    <row r="61" spans="1:7" ht="21" customHeight="1">
      <c r="A61" s="17"/>
      <c r="B61" s="17"/>
      <c r="C61" s="17" t="s">
        <v>85</v>
      </c>
      <c r="D61" s="19" t="s">
        <v>86</v>
      </c>
      <c r="E61" s="18">
        <f t="shared" si="4"/>
        <v>8000</v>
      </c>
      <c r="F61" s="18">
        <v>8000</v>
      </c>
      <c r="G61" s="18">
        <v>0</v>
      </c>
    </row>
    <row r="62" spans="1:7" ht="27.75" customHeight="1">
      <c r="A62" s="14"/>
      <c r="B62" s="14" t="s">
        <v>95</v>
      </c>
      <c r="C62" s="14"/>
      <c r="D62" s="15" t="s">
        <v>96</v>
      </c>
      <c r="E62" s="16">
        <f>SUM(E63:E65)</f>
        <v>199000</v>
      </c>
      <c r="F62" s="16">
        <f>SUM(F63:F65)</f>
        <v>199000</v>
      </c>
      <c r="G62" s="16">
        <f>SUM(G63:G65)</f>
        <v>0</v>
      </c>
    </row>
    <row r="63" spans="1:7" ht="19.5" customHeight="1">
      <c r="A63" s="17"/>
      <c r="B63" s="17"/>
      <c r="C63" s="17" t="s">
        <v>97</v>
      </c>
      <c r="D63" s="19" t="s">
        <v>98</v>
      </c>
      <c r="E63" s="18">
        <f>SUM(F63:G63)</f>
        <v>22000</v>
      </c>
      <c r="F63" s="18">
        <v>22000</v>
      </c>
      <c r="G63" s="18">
        <v>0</v>
      </c>
    </row>
    <row r="64" spans="1:7" ht="20.25" customHeight="1">
      <c r="A64" s="17"/>
      <c r="B64" s="17"/>
      <c r="C64" s="17" t="s">
        <v>99</v>
      </c>
      <c r="D64" s="19" t="s">
        <v>100</v>
      </c>
      <c r="E64" s="18">
        <f>SUM(F64:G64)</f>
        <v>165000</v>
      </c>
      <c r="F64" s="18">
        <v>165000</v>
      </c>
      <c r="G64" s="18">
        <v>0</v>
      </c>
    </row>
    <row r="65" spans="1:7" ht="25.5" customHeight="1">
      <c r="A65" s="17"/>
      <c r="B65" s="17"/>
      <c r="C65" s="17" t="s">
        <v>101</v>
      </c>
      <c r="D65" s="19" t="s">
        <v>102</v>
      </c>
      <c r="E65" s="18">
        <f>SUM(F65:G65)</f>
        <v>12000</v>
      </c>
      <c r="F65" s="18">
        <v>12000</v>
      </c>
      <c r="G65" s="18">
        <v>0</v>
      </c>
    </row>
    <row r="66" spans="1:7" ht="24.75" customHeight="1">
      <c r="A66" s="14"/>
      <c r="B66" s="14" t="s">
        <v>103</v>
      </c>
      <c r="C66" s="14"/>
      <c r="D66" s="15" t="s">
        <v>104</v>
      </c>
      <c r="E66" s="16">
        <f>SUM(E67:E68)</f>
        <v>6382390</v>
      </c>
      <c r="F66" s="16">
        <f>SUM(F67:F68)</f>
        <v>6382390</v>
      </c>
      <c r="G66" s="16">
        <f>SUM(G67:G68)</f>
        <v>0</v>
      </c>
    </row>
    <row r="67" spans="1:7" ht="19.5" customHeight="1">
      <c r="A67" s="17"/>
      <c r="B67" s="17"/>
      <c r="C67" s="17" t="s">
        <v>105</v>
      </c>
      <c r="D67" s="19" t="s">
        <v>70</v>
      </c>
      <c r="E67" s="18">
        <f>SUM(F67:G67)</f>
        <v>6352390</v>
      </c>
      <c r="F67" s="18">
        <v>6352390</v>
      </c>
      <c r="G67" s="18">
        <v>0</v>
      </c>
    </row>
    <row r="68" spans="1:7" ht="19.5" customHeight="1">
      <c r="A68" s="17"/>
      <c r="B68" s="17"/>
      <c r="C68" s="17" t="s">
        <v>106</v>
      </c>
      <c r="D68" s="19" t="s">
        <v>107</v>
      </c>
      <c r="E68" s="18">
        <f>SUM(F68:G68)</f>
        <v>30000</v>
      </c>
      <c r="F68" s="18">
        <v>30000</v>
      </c>
      <c r="G68" s="18">
        <v>0</v>
      </c>
    </row>
    <row r="69" spans="1:7" ht="19.5" customHeight="1">
      <c r="A69" s="11" t="s">
        <v>108</v>
      </c>
      <c r="B69" s="11"/>
      <c r="C69" s="11"/>
      <c r="D69" s="12" t="s">
        <v>109</v>
      </c>
      <c r="E69" s="13">
        <f>E70+E72</f>
        <v>4892191</v>
      </c>
      <c r="F69" s="13">
        <f>F70+F72</f>
        <v>4892191</v>
      </c>
      <c r="G69" s="13">
        <f>G70+G72</f>
        <v>0</v>
      </c>
    </row>
    <row r="70" spans="1:7" ht="27.75" customHeight="1">
      <c r="A70" s="14"/>
      <c r="B70" s="14" t="s">
        <v>110</v>
      </c>
      <c r="C70" s="14"/>
      <c r="D70" s="15" t="s">
        <v>111</v>
      </c>
      <c r="E70" s="16">
        <f>E71</f>
        <v>3875123</v>
      </c>
      <c r="F70" s="16">
        <f>F71</f>
        <v>3875123</v>
      </c>
      <c r="G70" s="16">
        <f>G71</f>
        <v>0</v>
      </c>
    </row>
    <row r="71" spans="1:7" ht="19.5" customHeight="1">
      <c r="A71" s="17"/>
      <c r="B71" s="17"/>
      <c r="C71" s="17" t="s">
        <v>112</v>
      </c>
      <c r="D71" s="19" t="s">
        <v>113</v>
      </c>
      <c r="E71" s="18">
        <f>F71</f>
        <v>3875123</v>
      </c>
      <c r="F71" s="18">
        <v>3875123</v>
      </c>
      <c r="G71" s="18">
        <v>0</v>
      </c>
    </row>
    <row r="72" spans="1:7" ht="19.5" customHeight="1">
      <c r="A72" s="17"/>
      <c r="B72" s="14" t="s">
        <v>114</v>
      </c>
      <c r="C72" s="14"/>
      <c r="D72" s="15" t="s">
        <v>115</v>
      </c>
      <c r="E72" s="16">
        <f>E73</f>
        <v>1017068</v>
      </c>
      <c r="F72" s="16">
        <f>F73</f>
        <v>1017068</v>
      </c>
      <c r="G72" s="16">
        <f>G73</f>
        <v>0</v>
      </c>
    </row>
    <row r="73" spans="1:7" ht="19.5" customHeight="1">
      <c r="A73" s="17"/>
      <c r="B73" s="17"/>
      <c r="C73" s="17" t="s">
        <v>112</v>
      </c>
      <c r="D73" s="19" t="s">
        <v>113</v>
      </c>
      <c r="E73" s="18">
        <f>F73</f>
        <v>1017068</v>
      </c>
      <c r="F73" s="18">
        <v>1017068</v>
      </c>
      <c r="G73" s="18">
        <v>0</v>
      </c>
    </row>
    <row r="74" spans="1:7" ht="19.5" customHeight="1">
      <c r="A74" s="11" t="s">
        <v>116</v>
      </c>
      <c r="B74" s="11"/>
      <c r="C74" s="11"/>
      <c r="D74" s="12" t="s">
        <v>117</v>
      </c>
      <c r="E74" s="22">
        <f>E75+E77</f>
        <v>330000</v>
      </c>
      <c r="F74" s="22">
        <f>F75+F77</f>
        <v>280000</v>
      </c>
      <c r="G74" s="22">
        <f>G75+G77</f>
        <v>50000</v>
      </c>
    </row>
    <row r="75" spans="1:7" ht="19.5" customHeight="1">
      <c r="A75" s="17"/>
      <c r="B75" s="14" t="s">
        <v>118</v>
      </c>
      <c r="C75" s="14"/>
      <c r="D75" s="15" t="s">
        <v>119</v>
      </c>
      <c r="E75" s="16">
        <f>E76</f>
        <v>90000</v>
      </c>
      <c r="F75" s="16">
        <f>F76</f>
        <v>90000</v>
      </c>
      <c r="G75" s="16">
        <f>G76</f>
        <v>0</v>
      </c>
    </row>
    <row r="76" spans="1:7" ht="24" customHeight="1">
      <c r="A76" s="17"/>
      <c r="B76" s="17"/>
      <c r="C76" s="17" t="s">
        <v>120</v>
      </c>
      <c r="D76" s="19" t="s">
        <v>121</v>
      </c>
      <c r="E76" s="18">
        <f>F76</f>
        <v>90000</v>
      </c>
      <c r="F76" s="18">
        <v>90000</v>
      </c>
      <c r="G76" s="18">
        <v>0</v>
      </c>
    </row>
    <row r="77" spans="1:7" ht="24" customHeight="1">
      <c r="A77" s="17"/>
      <c r="B77" s="14" t="s">
        <v>122</v>
      </c>
      <c r="C77" s="14"/>
      <c r="D77" s="15" t="s">
        <v>123</v>
      </c>
      <c r="E77" s="16">
        <f>SUM(E78:E79)</f>
        <v>240000</v>
      </c>
      <c r="F77" s="16">
        <f>SUM(F78:F79)</f>
        <v>190000</v>
      </c>
      <c r="G77" s="16">
        <f>SUM(G78:G79)</f>
        <v>50000</v>
      </c>
    </row>
    <row r="78" spans="1:7" ht="24" customHeight="1">
      <c r="A78" s="17"/>
      <c r="B78" s="14"/>
      <c r="C78" s="17" t="s">
        <v>120</v>
      </c>
      <c r="D78" s="19" t="s">
        <v>121</v>
      </c>
      <c r="E78" s="18">
        <f>F78</f>
        <v>190000</v>
      </c>
      <c r="F78" s="18">
        <v>190000</v>
      </c>
      <c r="G78" s="18">
        <v>0</v>
      </c>
    </row>
    <row r="79" spans="1:7" ht="24" customHeight="1">
      <c r="A79" s="17"/>
      <c r="B79" s="17"/>
      <c r="C79" s="17" t="s">
        <v>124</v>
      </c>
      <c r="D79" s="19" t="s">
        <v>125</v>
      </c>
      <c r="E79" s="18">
        <f>G79</f>
        <v>50000</v>
      </c>
      <c r="F79" s="18">
        <v>0</v>
      </c>
      <c r="G79" s="18">
        <v>50000</v>
      </c>
    </row>
    <row r="80" spans="1:7" ht="19.5" customHeight="1">
      <c r="A80" s="11" t="s">
        <v>126</v>
      </c>
      <c r="B80" s="11"/>
      <c r="C80" s="11"/>
      <c r="D80" s="12" t="s">
        <v>127</v>
      </c>
      <c r="E80" s="13">
        <f aca="true" t="shared" si="5" ref="E80:G81">E81</f>
        <v>510</v>
      </c>
      <c r="F80" s="13">
        <f t="shared" si="5"/>
        <v>510</v>
      </c>
      <c r="G80" s="13">
        <f t="shared" si="5"/>
        <v>0</v>
      </c>
    </row>
    <row r="81" spans="1:7" ht="19.5" customHeight="1">
      <c r="A81" s="14"/>
      <c r="B81" s="14" t="s">
        <v>128</v>
      </c>
      <c r="C81" s="14"/>
      <c r="D81" s="15" t="s">
        <v>13</v>
      </c>
      <c r="E81" s="16">
        <f t="shared" si="5"/>
        <v>510</v>
      </c>
      <c r="F81" s="16">
        <f t="shared" si="5"/>
        <v>510</v>
      </c>
      <c r="G81" s="16">
        <f t="shared" si="5"/>
        <v>0</v>
      </c>
    </row>
    <row r="82" spans="1:7" ht="24.75" customHeight="1">
      <c r="A82" s="17"/>
      <c r="B82" s="17"/>
      <c r="C82" s="17" t="s">
        <v>39</v>
      </c>
      <c r="D82" s="19" t="s">
        <v>40</v>
      </c>
      <c r="E82" s="18">
        <f>SUM(F82:G82)</f>
        <v>510</v>
      </c>
      <c r="F82" s="18">
        <v>510</v>
      </c>
      <c r="G82" s="18">
        <v>0</v>
      </c>
    </row>
    <row r="83" spans="1:7" ht="19.5" customHeight="1">
      <c r="A83" s="11" t="s">
        <v>129</v>
      </c>
      <c r="B83" s="11"/>
      <c r="C83" s="11"/>
      <c r="D83" s="12" t="s">
        <v>130</v>
      </c>
      <c r="E83" s="13">
        <v>1999037</v>
      </c>
      <c r="F83" s="13">
        <v>1999037</v>
      </c>
      <c r="G83" s="13">
        <f>G84+G86+G89+G91+G93+G95+G97</f>
        <v>0</v>
      </c>
    </row>
    <row r="84" spans="1:7" ht="36" customHeight="1">
      <c r="A84" s="14"/>
      <c r="B84" s="14" t="s">
        <v>131</v>
      </c>
      <c r="C84" s="14"/>
      <c r="D84" s="15" t="s">
        <v>132</v>
      </c>
      <c r="E84" s="16">
        <v>1646801</v>
      </c>
      <c r="F84" s="16">
        <v>1646801</v>
      </c>
      <c r="G84" s="16">
        <f>SUM(G85:G85)</f>
        <v>0</v>
      </c>
    </row>
    <row r="85" spans="1:7" ht="25.5" customHeight="1">
      <c r="A85" s="17"/>
      <c r="B85" s="17"/>
      <c r="C85" s="17" t="s">
        <v>39</v>
      </c>
      <c r="D85" s="19" t="s">
        <v>40</v>
      </c>
      <c r="E85" s="18">
        <f>SUM(F85:G85)</f>
        <v>1646801</v>
      </c>
      <c r="F85" s="18">
        <v>1646801</v>
      </c>
      <c r="G85" s="18">
        <v>0</v>
      </c>
    </row>
    <row r="86" spans="1:7" ht="35.25" customHeight="1">
      <c r="A86" s="14"/>
      <c r="B86" s="14" t="s">
        <v>133</v>
      </c>
      <c r="C86" s="14"/>
      <c r="D86" s="15" t="s">
        <v>134</v>
      </c>
      <c r="E86" s="16">
        <f>SUM(E87:E88)</f>
        <v>24600</v>
      </c>
      <c r="F86" s="16">
        <f>SUM(F87:F88)</f>
        <v>24600</v>
      </c>
      <c r="G86" s="16">
        <f>SUM(G87:G88)</f>
        <v>0</v>
      </c>
    </row>
    <row r="87" spans="1:7" ht="33" customHeight="1">
      <c r="A87" s="17"/>
      <c r="B87" s="17"/>
      <c r="C87" s="17" t="s">
        <v>39</v>
      </c>
      <c r="D87" s="19" t="s">
        <v>40</v>
      </c>
      <c r="E87" s="18">
        <f>SUM(F87:G87)</f>
        <v>11865</v>
      </c>
      <c r="F87" s="18">
        <v>11865</v>
      </c>
      <c r="G87" s="18">
        <v>0</v>
      </c>
    </row>
    <row r="88" spans="1:7" ht="25.5" customHeight="1">
      <c r="A88" s="17"/>
      <c r="B88" s="17"/>
      <c r="C88" s="17" t="s">
        <v>120</v>
      </c>
      <c r="D88" s="19" t="s">
        <v>121</v>
      </c>
      <c r="E88" s="18">
        <f>SUM(F88:G88)</f>
        <v>12735</v>
      </c>
      <c r="F88" s="18">
        <v>12735</v>
      </c>
      <c r="G88" s="18">
        <v>0</v>
      </c>
    </row>
    <row r="89" spans="1:7" ht="23.25" customHeight="1">
      <c r="A89" s="14"/>
      <c r="B89" s="14" t="s">
        <v>135</v>
      </c>
      <c r="C89" s="14"/>
      <c r="D89" s="15" t="s">
        <v>136</v>
      </c>
      <c r="E89" s="16">
        <v>70542</v>
      </c>
      <c r="F89" s="16">
        <v>70542</v>
      </c>
      <c r="G89" s="16">
        <f>SUM(G90:G90)</f>
        <v>0</v>
      </c>
    </row>
    <row r="90" spans="1:7" ht="24.75" customHeight="1">
      <c r="A90" s="17"/>
      <c r="B90" s="17"/>
      <c r="C90" s="17" t="s">
        <v>120</v>
      </c>
      <c r="D90" s="19" t="s">
        <v>121</v>
      </c>
      <c r="E90" s="18">
        <f>SUM(F90)</f>
        <v>70542</v>
      </c>
      <c r="F90" s="18">
        <v>70542</v>
      </c>
      <c r="G90" s="18">
        <v>0</v>
      </c>
    </row>
    <row r="91" spans="1:7" ht="19.5" customHeight="1">
      <c r="A91" s="14"/>
      <c r="B91" s="14" t="s">
        <v>137</v>
      </c>
      <c r="C91" s="14"/>
      <c r="D91" s="15" t="s">
        <v>138</v>
      </c>
      <c r="E91" s="16">
        <f>SUM(E92:E92)</f>
        <v>101204</v>
      </c>
      <c r="F91" s="16">
        <f>SUM(F92:F92)</f>
        <v>101204</v>
      </c>
      <c r="G91" s="16">
        <f>SUM(G92:G92)</f>
        <v>0</v>
      </c>
    </row>
    <row r="92" spans="1:7" ht="27.75" customHeight="1">
      <c r="A92" s="17"/>
      <c r="B92" s="17"/>
      <c r="C92" s="17" t="s">
        <v>120</v>
      </c>
      <c r="D92" s="19" t="s">
        <v>121</v>
      </c>
      <c r="E92" s="18">
        <f>F92</f>
        <v>101204</v>
      </c>
      <c r="F92" s="18">
        <v>101204</v>
      </c>
      <c r="G92" s="18">
        <v>0</v>
      </c>
    </row>
    <row r="93" spans="1:7" ht="19.5" customHeight="1">
      <c r="A93" s="14"/>
      <c r="B93" s="14" t="s">
        <v>139</v>
      </c>
      <c r="C93" s="14"/>
      <c r="D93" s="15" t="s">
        <v>140</v>
      </c>
      <c r="E93" s="16">
        <f>SUM(E94:E94)</f>
        <v>81290</v>
      </c>
      <c r="F93" s="16">
        <f>SUM(F94:F94)</f>
        <v>81290</v>
      </c>
      <c r="G93" s="16">
        <f>SUM(G94:G94)</f>
        <v>0</v>
      </c>
    </row>
    <row r="94" spans="1:7" ht="23.25" customHeight="1">
      <c r="A94" s="17"/>
      <c r="B94" s="17"/>
      <c r="C94" s="17" t="s">
        <v>120</v>
      </c>
      <c r="D94" s="19" t="s">
        <v>121</v>
      </c>
      <c r="E94" s="18">
        <f>SUM(F94:G94)</f>
        <v>81290</v>
      </c>
      <c r="F94" s="18">
        <v>81290</v>
      </c>
      <c r="G94" s="18">
        <v>0</v>
      </c>
    </row>
    <row r="95" spans="1:7" ht="17.25" customHeight="1">
      <c r="A95" s="17"/>
      <c r="B95" s="14" t="s">
        <v>141</v>
      </c>
      <c r="C95" s="14"/>
      <c r="D95" s="15" t="s">
        <v>142</v>
      </c>
      <c r="E95" s="16">
        <f>E96</f>
        <v>45360</v>
      </c>
      <c r="F95" s="16">
        <f>F96</f>
        <v>45360</v>
      </c>
      <c r="G95" s="16">
        <f>G96</f>
        <v>0</v>
      </c>
    </row>
    <row r="96" spans="1:7" ht="36.75" customHeight="1">
      <c r="A96" s="17"/>
      <c r="B96" s="17"/>
      <c r="C96" s="17" t="s">
        <v>39</v>
      </c>
      <c r="D96" s="19" t="s">
        <v>40</v>
      </c>
      <c r="E96" s="18">
        <f>F96</f>
        <v>45360</v>
      </c>
      <c r="F96" s="18">
        <v>45360</v>
      </c>
      <c r="G96" s="18">
        <v>0</v>
      </c>
    </row>
    <row r="97" spans="1:7" ht="19.5" customHeight="1">
      <c r="A97" s="14"/>
      <c r="B97" s="14" t="s">
        <v>143</v>
      </c>
      <c r="C97" s="14"/>
      <c r="D97" s="15" t="s">
        <v>13</v>
      </c>
      <c r="E97" s="16">
        <f>SUM(E98:E98)</f>
        <v>29240</v>
      </c>
      <c r="F97" s="16">
        <f>SUM(F98:F98)</f>
        <v>29240</v>
      </c>
      <c r="G97" s="16">
        <f>SUM(G98:G98)</f>
        <v>0</v>
      </c>
    </row>
    <row r="98" spans="1:7" ht="30" customHeight="1">
      <c r="A98" s="17"/>
      <c r="B98" s="17"/>
      <c r="C98" s="17" t="s">
        <v>120</v>
      </c>
      <c r="D98" s="19" t="s">
        <v>121</v>
      </c>
      <c r="E98" s="18">
        <f>SUM(F98:G98)</f>
        <v>29240</v>
      </c>
      <c r="F98" s="18">
        <v>29240</v>
      </c>
      <c r="G98" s="18">
        <v>0</v>
      </c>
    </row>
    <row r="99" spans="1:7" ht="19.5" customHeight="1">
      <c r="A99" s="11" t="s">
        <v>144</v>
      </c>
      <c r="B99" s="11"/>
      <c r="C99" s="11"/>
      <c r="D99" s="12" t="s">
        <v>145</v>
      </c>
      <c r="E99" s="13">
        <f>E100+E103+E105</f>
        <v>1931053</v>
      </c>
      <c r="F99" s="13">
        <f>F100+F103+F105</f>
        <v>1395500</v>
      </c>
      <c r="G99" s="13">
        <f>G100+G103+G105</f>
        <v>535553</v>
      </c>
    </row>
    <row r="100" spans="1:7" ht="19.5" customHeight="1">
      <c r="A100" s="14"/>
      <c r="B100" s="14" t="s">
        <v>146</v>
      </c>
      <c r="C100" s="14"/>
      <c r="D100" s="15" t="s">
        <v>147</v>
      </c>
      <c r="E100" s="16">
        <v>1364000</v>
      </c>
      <c r="F100" s="16">
        <v>1364000</v>
      </c>
      <c r="G100" s="16">
        <f>SUM(G102:G102)</f>
        <v>0</v>
      </c>
    </row>
    <row r="101" spans="1:7" ht="19.5" customHeight="1">
      <c r="A101" s="14"/>
      <c r="B101" s="14"/>
      <c r="C101" s="14" t="s">
        <v>148</v>
      </c>
      <c r="D101" s="15" t="s">
        <v>149</v>
      </c>
      <c r="E101" s="16">
        <v>4000</v>
      </c>
      <c r="F101" s="16">
        <v>4000</v>
      </c>
      <c r="G101" s="16"/>
    </row>
    <row r="102" spans="1:7" ht="26.25" customHeight="1">
      <c r="A102" s="17"/>
      <c r="B102" s="17"/>
      <c r="C102" s="17" t="s">
        <v>101</v>
      </c>
      <c r="D102" s="19" t="s">
        <v>149</v>
      </c>
      <c r="E102" s="18">
        <v>1360000</v>
      </c>
      <c r="F102" s="18">
        <v>1360000</v>
      </c>
      <c r="G102" s="18">
        <v>0</v>
      </c>
    </row>
    <row r="103" spans="1:7" ht="23.25" customHeight="1">
      <c r="A103" s="14"/>
      <c r="B103" s="14" t="s">
        <v>150</v>
      </c>
      <c r="C103" s="14"/>
      <c r="D103" s="15" t="s">
        <v>151</v>
      </c>
      <c r="E103" s="16">
        <f>E104</f>
        <v>31500</v>
      </c>
      <c r="F103" s="16">
        <f>F104</f>
        <v>31500</v>
      </c>
      <c r="G103" s="16">
        <f>SUM(G104:G104)</f>
        <v>0</v>
      </c>
    </row>
    <row r="104" spans="1:7" ht="19.5" customHeight="1">
      <c r="A104" s="17"/>
      <c r="B104" s="17"/>
      <c r="C104" s="17" t="s">
        <v>148</v>
      </c>
      <c r="D104" s="19" t="s">
        <v>152</v>
      </c>
      <c r="E104" s="18">
        <f>SUM(F104:G104)</f>
        <v>31500</v>
      </c>
      <c r="F104" s="18">
        <v>31500</v>
      </c>
      <c r="G104" s="18">
        <v>0</v>
      </c>
    </row>
    <row r="105" spans="1:7" ht="19.5" customHeight="1">
      <c r="A105" s="14"/>
      <c r="B105" s="14" t="s">
        <v>153</v>
      </c>
      <c r="C105" s="14"/>
      <c r="D105" s="15" t="s">
        <v>13</v>
      </c>
      <c r="E105" s="16">
        <f>SUM(E106:E107)</f>
        <v>535553</v>
      </c>
      <c r="F105" s="16">
        <f>SUM(F106:F107)</f>
        <v>0</v>
      </c>
      <c r="G105" s="16">
        <f>SUM(G106:G107)</f>
        <v>535553</v>
      </c>
    </row>
    <row r="106" spans="1:7" ht="26.25" customHeight="1">
      <c r="A106" s="17"/>
      <c r="B106" s="17"/>
      <c r="C106" s="17" t="s">
        <v>124</v>
      </c>
      <c r="D106" s="19" t="s">
        <v>154</v>
      </c>
      <c r="E106" s="18">
        <f>G106</f>
        <v>335553</v>
      </c>
      <c r="F106" s="18">
        <v>0</v>
      </c>
      <c r="G106" s="18">
        <f>658553-323000</f>
        <v>335553</v>
      </c>
    </row>
    <row r="107" spans="1:7" ht="33" customHeight="1">
      <c r="A107" s="17"/>
      <c r="B107" s="17"/>
      <c r="C107" s="17" t="s">
        <v>124</v>
      </c>
      <c r="D107" s="19" t="s">
        <v>155</v>
      </c>
      <c r="E107" s="18">
        <f>G107</f>
        <v>200000</v>
      </c>
      <c r="F107" s="18">
        <v>0</v>
      </c>
      <c r="G107" s="18">
        <v>200000</v>
      </c>
    </row>
    <row r="108" spans="1:7" ht="23.25" customHeight="1">
      <c r="A108" s="56" t="s">
        <v>156</v>
      </c>
      <c r="B108" s="56"/>
      <c r="C108" s="56"/>
      <c r="D108" s="56"/>
      <c r="E108" s="23">
        <v>21122339</v>
      </c>
      <c r="F108" s="23">
        <f>F99+F83+F80+F69+F42+F37+F34+F31+F24+F21+F12+F9+F74</f>
        <v>20386786</v>
      </c>
      <c r="G108" s="23">
        <f>G99+G83+G80+G69+G42+G37+G34+G31+G24+G21+G12+G9+G74</f>
        <v>735553</v>
      </c>
    </row>
  </sheetData>
  <sheetProtection selectLockedCells="1" selectUnlockedCells="1"/>
  <mergeCells count="9">
    <mergeCell ref="A108:D108"/>
    <mergeCell ref="A4:G4"/>
    <mergeCell ref="A6:A8"/>
    <mergeCell ref="B6:B8"/>
    <mergeCell ref="C6:C8"/>
    <mergeCell ref="D6:D8"/>
    <mergeCell ref="E6:G6"/>
    <mergeCell ref="E7:E8"/>
    <mergeCell ref="F7:G7"/>
  </mergeCells>
  <printOptions horizontalCentered="1"/>
  <pageMargins left="0.31527777777777777" right="0.39375" top="0.7479166666666667" bottom="0.5513888888888889" header="0.5118055555555555" footer="0.31527777777777777"/>
  <pageSetup firstPageNumber="1" useFirstPageNumber="1" horizontalDpi="300" verticalDpi="300" orientation="portrait" paperSize="9" scale="80" r:id="rId3"/>
  <headerFooter alignWithMargins="0">
    <oddFooter>&amp;R&amp;8&amp;P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2"/>
  <sheetViews>
    <sheetView tabSelected="1" zoomScale="90" zoomScaleNormal="90" zoomScalePageLayoutView="0" workbookViewId="0" topLeftCell="A1">
      <pane ySplit="6" topLeftCell="A215" activePane="bottomLeft" state="frozen"/>
      <selection pane="topLeft" activeCell="A1" sqref="A1"/>
      <selection pane="bottomLeft" activeCell="M217" sqref="M217"/>
    </sheetView>
  </sheetViews>
  <sheetFormatPr defaultColWidth="8.59765625" defaultRowHeight="14.25"/>
  <cols>
    <col min="1" max="1" width="20.69921875" style="0" customWidth="1"/>
    <col min="2" max="2" width="13.69921875" style="0" customWidth="1"/>
    <col min="3" max="3" width="12.69921875" style="0" customWidth="1"/>
    <col min="4" max="4" width="12.5" style="0" customWidth="1"/>
    <col min="5" max="5" width="12.3984375" style="0" customWidth="1"/>
    <col min="6" max="6" width="11.09765625" style="0" customWidth="1"/>
    <col min="7" max="7" width="10.8984375" style="0" customWidth="1"/>
    <col min="8" max="8" width="8" style="0" customWidth="1"/>
    <col min="9" max="11" width="10.09765625" style="0" customWidth="1"/>
    <col min="12" max="12" width="10.3984375" style="0" customWidth="1"/>
    <col min="13" max="13" width="6.19921875" style="0" customWidth="1"/>
    <col min="14" max="14" width="8.59765625" style="0" customWidth="1"/>
    <col min="15" max="15" width="11.5" style="0" customWidth="1"/>
    <col min="16" max="16" width="12.3984375" style="0" customWidth="1"/>
  </cols>
  <sheetData>
    <row r="1" ht="14.25">
      <c r="A1" t="s">
        <v>285</v>
      </c>
    </row>
    <row r="3" spans="1:14" ht="15">
      <c r="A3" s="62" t="s">
        <v>157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4.25" customHeight="1">
      <c r="A4" s="63" t="s">
        <v>158</v>
      </c>
      <c r="B4" s="64" t="s">
        <v>159</v>
      </c>
      <c r="C4" s="64" t="s">
        <v>160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4.25" customHeight="1">
      <c r="A5" s="63"/>
      <c r="B5" s="64"/>
      <c r="C5" s="64" t="s">
        <v>161</v>
      </c>
      <c r="D5" s="64" t="s">
        <v>160</v>
      </c>
      <c r="E5" s="64"/>
      <c r="F5" s="64"/>
      <c r="G5" s="64"/>
      <c r="H5" s="64"/>
      <c r="I5" s="64"/>
      <c r="J5" s="64"/>
      <c r="K5" s="64" t="s">
        <v>162</v>
      </c>
      <c r="L5" s="64" t="s">
        <v>160</v>
      </c>
      <c r="M5" s="64"/>
      <c r="N5" s="64"/>
    </row>
    <row r="6" spans="1:14" ht="105" customHeight="1">
      <c r="A6" s="63"/>
      <c r="B6" s="63"/>
      <c r="C6" s="63"/>
      <c r="D6" s="24" t="s">
        <v>163</v>
      </c>
      <c r="E6" s="24" t="s">
        <v>164</v>
      </c>
      <c r="F6" s="24" t="s">
        <v>165</v>
      </c>
      <c r="G6" s="24" t="s">
        <v>166</v>
      </c>
      <c r="H6" s="24" t="s">
        <v>167</v>
      </c>
      <c r="I6" s="25" t="s">
        <v>168</v>
      </c>
      <c r="J6" s="24" t="s">
        <v>169</v>
      </c>
      <c r="K6" s="64"/>
      <c r="L6" s="25" t="s">
        <v>170</v>
      </c>
      <c r="M6" s="25" t="s">
        <v>171</v>
      </c>
      <c r="N6" s="25" t="s">
        <v>172</v>
      </c>
    </row>
    <row r="7" spans="1:14" ht="14.25">
      <c r="A7" s="26">
        <v>1</v>
      </c>
      <c r="B7" s="27">
        <v>2</v>
      </c>
      <c r="C7" s="28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30">
        <v>10</v>
      </c>
      <c r="K7" s="28">
        <v>11</v>
      </c>
      <c r="L7" s="29">
        <v>12</v>
      </c>
      <c r="M7" s="29">
        <v>13</v>
      </c>
      <c r="N7" s="31">
        <v>14</v>
      </c>
    </row>
    <row r="8" spans="1:16" ht="18" customHeight="1">
      <c r="A8" s="32" t="s">
        <v>173</v>
      </c>
      <c r="B8" s="33">
        <f aca="true" t="shared" si="0" ref="B8:N8">B9+B12+B23+B38+B43+B91+B95+B98+B129+B134+B138+B144+B156+B159+B195+B200</f>
        <v>10534988.25</v>
      </c>
      <c r="C8" s="33">
        <f t="shared" si="0"/>
        <v>9637157</v>
      </c>
      <c r="D8" s="33">
        <f t="shared" si="0"/>
        <v>2759908</v>
      </c>
      <c r="E8" s="33">
        <f t="shared" si="0"/>
        <v>5275488</v>
      </c>
      <c r="F8" s="33">
        <f t="shared" si="0"/>
        <v>1094400</v>
      </c>
      <c r="G8" s="33">
        <f t="shared" si="0"/>
        <v>162000</v>
      </c>
      <c r="H8" s="33">
        <f t="shared" si="0"/>
        <v>0</v>
      </c>
      <c r="I8" s="33">
        <f t="shared" si="0"/>
        <v>100361</v>
      </c>
      <c r="J8" s="33">
        <f t="shared" si="0"/>
        <v>245000</v>
      </c>
      <c r="K8" s="33">
        <f t="shared" si="0"/>
        <v>897831.25</v>
      </c>
      <c r="L8" s="33">
        <f t="shared" si="0"/>
        <v>892831.25</v>
      </c>
      <c r="M8" s="33">
        <f t="shared" si="0"/>
        <v>0</v>
      </c>
      <c r="N8" s="33">
        <f t="shared" si="0"/>
        <v>0</v>
      </c>
      <c r="O8" s="34"/>
      <c r="P8" s="34"/>
    </row>
    <row r="9" spans="1:16" ht="22.5">
      <c r="A9" s="35" t="s">
        <v>174</v>
      </c>
      <c r="B9" s="36">
        <f aca="true" t="shared" si="1" ref="B9:N10">B10</f>
        <v>4900</v>
      </c>
      <c r="C9" s="36">
        <f t="shared" si="1"/>
        <v>4900</v>
      </c>
      <c r="D9" s="36">
        <f t="shared" si="1"/>
        <v>0</v>
      </c>
      <c r="E9" s="36">
        <f t="shared" si="1"/>
        <v>4900</v>
      </c>
      <c r="F9" s="36">
        <f t="shared" si="1"/>
        <v>0</v>
      </c>
      <c r="G9" s="36">
        <f t="shared" si="1"/>
        <v>0</v>
      </c>
      <c r="H9" s="36">
        <f t="shared" si="1"/>
        <v>0</v>
      </c>
      <c r="I9" s="36">
        <f t="shared" si="1"/>
        <v>0</v>
      </c>
      <c r="J9" s="36">
        <f t="shared" si="1"/>
        <v>0</v>
      </c>
      <c r="K9" s="36">
        <f t="shared" si="1"/>
        <v>0</v>
      </c>
      <c r="L9" s="36">
        <f t="shared" si="1"/>
        <v>0</v>
      </c>
      <c r="M9" s="36">
        <f t="shared" si="1"/>
        <v>0</v>
      </c>
      <c r="N9" s="36">
        <f t="shared" si="1"/>
        <v>0</v>
      </c>
      <c r="O9" s="34"/>
      <c r="P9" s="34"/>
    </row>
    <row r="10" spans="1:15" ht="14.25">
      <c r="A10" s="37" t="s">
        <v>175</v>
      </c>
      <c r="B10" s="38">
        <f t="shared" si="1"/>
        <v>4900</v>
      </c>
      <c r="C10" s="38">
        <f t="shared" si="1"/>
        <v>4900</v>
      </c>
      <c r="D10" s="38">
        <f t="shared" si="1"/>
        <v>0</v>
      </c>
      <c r="E10" s="38">
        <f t="shared" si="1"/>
        <v>4900</v>
      </c>
      <c r="F10" s="38">
        <f t="shared" si="1"/>
        <v>0</v>
      </c>
      <c r="G10" s="38">
        <f t="shared" si="1"/>
        <v>0</v>
      </c>
      <c r="H10" s="38">
        <f t="shared" si="1"/>
        <v>0</v>
      </c>
      <c r="I10" s="38">
        <f t="shared" si="1"/>
        <v>0</v>
      </c>
      <c r="J10" s="38">
        <f t="shared" si="1"/>
        <v>0</v>
      </c>
      <c r="K10" s="38">
        <f t="shared" si="1"/>
        <v>0</v>
      </c>
      <c r="L10" s="38">
        <f t="shared" si="1"/>
        <v>0</v>
      </c>
      <c r="M10" s="38">
        <f t="shared" si="1"/>
        <v>0</v>
      </c>
      <c r="N10" s="38">
        <f t="shared" si="1"/>
        <v>0</v>
      </c>
      <c r="O10" s="34"/>
    </row>
    <row r="11" spans="1:15" ht="22.5">
      <c r="A11" s="39" t="s">
        <v>176</v>
      </c>
      <c r="B11" s="40">
        <f>C11+K11</f>
        <v>4900</v>
      </c>
      <c r="C11" s="40">
        <f>SUM(D11:J11)</f>
        <v>4900</v>
      </c>
      <c r="D11" s="40">
        <v>0</v>
      </c>
      <c r="E11" s="40">
        <v>4900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34"/>
    </row>
    <row r="12" spans="1:15" ht="22.5">
      <c r="A12" s="35" t="s">
        <v>177</v>
      </c>
      <c r="B12" s="36">
        <f aca="true" t="shared" si="2" ref="B12:N12">B13+B17+B15</f>
        <v>617100</v>
      </c>
      <c r="C12" s="36">
        <f t="shared" si="2"/>
        <v>617100</v>
      </c>
      <c r="D12" s="36">
        <f t="shared" si="2"/>
        <v>0</v>
      </c>
      <c r="E12" s="36">
        <f t="shared" si="2"/>
        <v>263100</v>
      </c>
      <c r="F12" s="36">
        <f t="shared" si="2"/>
        <v>354000</v>
      </c>
      <c r="G12" s="36">
        <f t="shared" si="2"/>
        <v>0</v>
      </c>
      <c r="H12" s="36">
        <f t="shared" si="2"/>
        <v>0</v>
      </c>
      <c r="I12" s="36">
        <f t="shared" si="2"/>
        <v>0</v>
      </c>
      <c r="J12" s="36">
        <f t="shared" si="2"/>
        <v>0</v>
      </c>
      <c r="K12" s="36">
        <f t="shared" si="2"/>
        <v>0</v>
      </c>
      <c r="L12" s="36">
        <f t="shared" si="2"/>
        <v>0</v>
      </c>
      <c r="M12" s="36">
        <f t="shared" si="2"/>
        <v>0</v>
      </c>
      <c r="N12" s="36">
        <f t="shared" si="2"/>
        <v>0</v>
      </c>
      <c r="O12" s="34"/>
    </row>
    <row r="13" spans="1:15" ht="21">
      <c r="A13" s="37" t="s">
        <v>178</v>
      </c>
      <c r="B13" s="38">
        <f aca="true" t="shared" si="3" ref="B13:N13">B14</f>
        <v>354000</v>
      </c>
      <c r="C13" s="38">
        <f t="shared" si="3"/>
        <v>354000</v>
      </c>
      <c r="D13" s="38">
        <f t="shared" si="3"/>
        <v>0</v>
      </c>
      <c r="E13" s="38">
        <f t="shared" si="3"/>
        <v>0</v>
      </c>
      <c r="F13" s="38">
        <f t="shared" si="3"/>
        <v>354000</v>
      </c>
      <c r="G13" s="38">
        <f t="shared" si="3"/>
        <v>0</v>
      </c>
      <c r="H13" s="38">
        <f t="shared" si="3"/>
        <v>0</v>
      </c>
      <c r="I13" s="38">
        <f t="shared" si="3"/>
        <v>0</v>
      </c>
      <c r="J13" s="38">
        <f t="shared" si="3"/>
        <v>0</v>
      </c>
      <c r="K13" s="38">
        <f t="shared" si="3"/>
        <v>0</v>
      </c>
      <c r="L13" s="38">
        <f t="shared" si="3"/>
        <v>0</v>
      </c>
      <c r="M13" s="38">
        <f t="shared" si="3"/>
        <v>0</v>
      </c>
      <c r="N13" s="38">
        <f t="shared" si="3"/>
        <v>0</v>
      </c>
      <c r="O13" s="34"/>
    </row>
    <row r="14" spans="1:15" ht="47.25" customHeight="1">
      <c r="A14" s="39" t="s">
        <v>179</v>
      </c>
      <c r="B14" s="40">
        <f>C14+K14</f>
        <v>354000</v>
      </c>
      <c r="C14" s="40">
        <f>SUM(D14:J14)</f>
        <v>354000</v>
      </c>
      <c r="D14" s="40">
        <v>0</v>
      </c>
      <c r="E14" s="40">
        <v>0</v>
      </c>
      <c r="F14" s="40">
        <v>354000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34"/>
    </row>
    <row r="15" spans="1:15" ht="14.25" customHeight="1">
      <c r="A15" s="37" t="s">
        <v>180</v>
      </c>
      <c r="B15" s="38">
        <f>B16</f>
        <v>100</v>
      </c>
      <c r="C15" s="38">
        <f>C16</f>
        <v>100</v>
      </c>
      <c r="D15" s="38">
        <f>D16</f>
        <v>0</v>
      </c>
      <c r="E15" s="38">
        <f>E16</f>
        <v>100</v>
      </c>
      <c r="F15" s="38">
        <f>F16</f>
        <v>0</v>
      </c>
      <c r="G15" s="38">
        <f aca="true" t="shared" si="4" ref="G15:N15">SUM(G16:G22)</f>
        <v>0</v>
      </c>
      <c r="H15" s="38">
        <f t="shared" si="4"/>
        <v>0</v>
      </c>
      <c r="I15" s="38">
        <f t="shared" si="4"/>
        <v>0</v>
      </c>
      <c r="J15" s="38">
        <f t="shared" si="4"/>
        <v>0</v>
      </c>
      <c r="K15" s="38">
        <f t="shared" si="4"/>
        <v>0</v>
      </c>
      <c r="L15" s="38">
        <f t="shared" si="4"/>
        <v>0</v>
      </c>
      <c r="M15" s="38">
        <f t="shared" si="4"/>
        <v>0</v>
      </c>
      <c r="N15" s="38">
        <f t="shared" si="4"/>
        <v>0</v>
      </c>
      <c r="O15" s="34"/>
    </row>
    <row r="16" spans="1:15" ht="12" customHeight="1">
      <c r="A16" s="39" t="s">
        <v>181</v>
      </c>
      <c r="B16" s="40">
        <f>C16+K16</f>
        <v>100</v>
      </c>
      <c r="C16" s="40">
        <f>SUM(D16:J16)</f>
        <v>100</v>
      </c>
      <c r="D16" s="40">
        <v>0</v>
      </c>
      <c r="E16" s="40">
        <v>100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34"/>
    </row>
    <row r="17" spans="1:15" ht="21">
      <c r="A17" s="37" t="s">
        <v>182</v>
      </c>
      <c r="B17" s="38">
        <f aca="true" t="shared" si="5" ref="B17:N17">SUM(B18:B22)</f>
        <v>263000</v>
      </c>
      <c r="C17" s="38">
        <f t="shared" si="5"/>
        <v>263000</v>
      </c>
      <c r="D17" s="38">
        <f t="shared" si="5"/>
        <v>0</v>
      </c>
      <c r="E17" s="38">
        <f t="shared" si="5"/>
        <v>263000</v>
      </c>
      <c r="F17" s="38">
        <f t="shared" si="5"/>
        <v>0</v>
      </c>
      <c r="G17" s="38">
        <f t="shared" si="5"/>
        <v>0</v>
      </c>
      <c r="H17" s="38">
        <f t="shared" si="5"/>
        <v>0</v>
      </c>
      <c r="I17" s="38">
        <f t="shared" si="5"/>
        <v>0</v>
      </c>
      <c r="J17" s="38">
        <f t="shared" si="5"/>
        <v>0</v>
      </c>
      <c r="K17" s="38">
        <f t="shared" si="5"/>
        <v>0</v>
      </c>
      <c r="L17" s="38">
        <f t="shared" si="5"/>
        <v>0</v>
      </c>
      <c r="M17" s="38">
        <f t="shared" si="5"/>
        <v>0</v>
      </c>
      <c r="N17" s="38">
        <f t="shared" si="5"/>
        <v>0</v>
      </c>
      <c r="O17" s="34"/>
    </row>
    <row r="18" spans="1:15" ht="22.5">
      <c r="A18" s="41" t="s">
        <v>183</v>
      </c>
      <c r="B18" s="40">
        <f>C18+K18</f>
        <v>5000</v>
      </c>
      <c r="C18" s="40">
        <f>SUM(D18:J18)</f>
        <v>5000</v>
      </c>
      <c r="D18" s="40">
        <v>0</v>
      </c>
      <c r="E18" s="40">
        <v>5000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34"/>
    </row>
    <row r="19" spans="1:15" ht="22.5">
      <c r="A19" s="41" t="s">
        <v>184</v>
      </c>
      <c r="B19" s="40">
        <f>C19+K19</f>
        <v>200000</v>
      </c>
      <c r="C19" s="40">
        <f>SUM(D19:J19)</f>
        <v>200000</v>
      </c>
      <c r="D19" s="40">
        <v>0</v>
      </c>
      <c r="E19" s="40">
        <v>200000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34"/>
    </row>
    <row r="20" spans="1:15" ht="22.5">
      <c r="A20" s="41" t="s">
        <v>185</v>
      </c>
      <c r="B20" s="40">
        <f>C20+K20</f>
        <v>50000</v>
      </c>
      <c r="C20" s="40">
        <f>SUM(D20:J20)</f>
        <v>50000</v>
      </c>
      <c r="D20" s="40">
        <v>0</v>
      </c>
      <c r="E20" s="40">
        <v>50000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34"/>
    </row>
    <row r="21" spans="1:15" ht="14.25">
      <c r="A21" s="41" t="s">
        <v>186</v>
      </c>
      <c r="B21" s="40">
        <f>C21+K21</f>
        <v>5000</v>
      </c>
      <c r="C21" s="40">
        <f>SUM(D21:J21)</f>
        <v>5000</v>
      </c>
      <c r="D21" s="40">
        <v>0</v>
      </c>
      <c r="E21" s="40">
        <v>5000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34"/>
    </row>
    <row r="22" spans="1:15" ht="33.75">
      <c r="A22" s="41" t="s">
        <v>187</v>
      </c>
      <c r="B22" s="40">
        <f>C22+K22</f>
        <v>3000</v>
      </c>
      <c r="C22" s="40">
        <f>SUM(D22:J22)</f>
        <v>3000</v>
      </c>
      <c r="D22" s="40">
        <v>0</v>
      </c>
      <c r="E22" s="40">
        <v>3000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34"/>
    </row>
    <row r="23" spans="1:15" ht="23.25" customHeight="1">
      <c r="A23" s="35" t="s">
        <v>188</v>
      </c>
      <c r="B23" s="36">
        <f aca="true" t="shared" si="6" ref="B23:N23">B31+B24</f>
        <v>1445000</v>
      </c>
      <c r="C23" s="36">
        <f t="shared" si="6"/>
        <v>1445000</v>
      </c>
      <c r="D23" s="36">
        <f t="shared" si="6"/>
        <v>0</v>
      </c>
      <c r="E23" s="36">
        <f t="shared" si="6"/>
        <v>1445000</v>
      </c>
      <c r="F23" s="36">
        <f t="shared" si="6"/>
        <v>0</v>
      </c>
      <c r="G23" s="36">
        <f t="shared" si="6"/>
        <v>0</v>
      </c>
      <c r="H23" s="36">
        <f t="shared" si="6"/>
        <v>0</v>
      </c>
      <c r="I23" s="36">
        <f t="shared" si="6"/>
        <v>0</v>
      </c>
      <c r="J23" s="36">
        <f t="shared" si="6"/>
        <v>0</v>
      </c>
      <c r="K23" s="36">
        <f t="shared" si="6"/>
        <v>0</v>
      </c>
      <c r="L23" s="36">
        <f t="shared" si="6"/>
        <v>0</v>
      </c>
      <c r="M23" s="36">
        <f t="shared" si="6"/>
        <v>0</v>
      </c>
      <c r="N23" s="36">
        <f t="shared" si="6"/>
        <v>0</v>
      </c>
      <c r="O23" s="34"/>
    </row>
    <row r="24" spans="1:15" ht="31.5" customHeight="1">
      <c r="A24" s="37" t="s">
        <v>189</v>
      </c>
      <c r="B24" s="38">
        <f aca="true" t="shared" si="7" ref="B24:N24">SUM(B25:B30)</f>
        <v>1186000</v>
      </c>
      <c r="C24" s="38">
        <f t="shared" si="7"/>
        <v>1186000</v>
      </c>
      <c r="D24" s="38">
        <f t="shared" si="7"/>
        <v>0</v>
      </c>
      <c r="E24" s="38">
        <f t="shared" si="7"/>
        <v>1186000</v>
      </c>
      <c r="F24" s="38">
        <f t="shared" si="7"/>
        <v>0</v>
      </c>
      <c r="G24" s="38">
        <f t="shared" si="7"/>
        <v>0</v>
      </c>
      <c r="H24" s="38">
        <f t="shared" si="7"/>
        <v>0</v>
      </c>
      <c r="I24" s="38">
        <f t="shared" si="7"/>
        <v>0</v>
      </c>
      <c r="J24" s="38">
        <f t="shared" si="7"/>
        <v>0</v>
      </c>
      <c r="K24" s="38">
        <f t="shared" si="7"/>
        <v>0</v>
      </c>
      <c r="L24" s="38">
        <f t="shared" si="7"/>
        <v>0</v>
      </c>
      <c r="M24" s="38">
        <f t="shared" si="7"/>
        <v>0</v>
      </c>
      <c r="N24" s="38">
        <f t="shared" si="7"/>
        <v>0</v>
      </c>
      <c r="O24" s="34"/>
    </row>
    <row r="25" spans="1:15" ht="22.5">
      <c r="A25" s="39" t="s">
        <v>190</v>
      </c>
      <c r="B25" s="40">
        <f aca="true" t="shared" si="8" ref="B25:B30">C25+K25</f>
        <v>156000</v>
      </c>
      <c r="C25" s="40">
        <f aca="true" t="shared" si="9" ref="C25:C30">SUM(D25:J25)</f>
        <v>156000</v>
      </c>
      <c r="D25" s="40">
        <v>0</v>
      </c>
      <c r="E25" s="40">
        <v>156000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34"/>
    </row>
    <row r="26" spans="1:15" ht="14.25">
      <c r="A26" s="39" t="s">
        <v>191</v>
      </c>
      <c r="B26" s="40">
        <f t="shared" si="8"/>
        <v>270000</v>
      </c>
      <c r="C26" s="40">
        <f t="shared" si="9"/>
        <v>270000</v>
      </c>
      <c r="D26" s="40">
        <v>0</v>
      </c>
      <c r="E26" s="40">
        <v>270000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34"/>
    </row>
    <row r="27" spans="1:15" ht="22.5">
      <c r="A27" s="39" t="s">
        <v>184</v>
      </c>
      <c r="B27" s="40">
        <f t="shared" si="8"/>
        <v>309000</v>
      </c>
      <c r="C27" s="40">
        <f t="shared" si="9"/>
        <v>309000</v>
      </c>
      <c r="D27" s="40">
        <v>0</v>
      </c>
      <c r="E27" s="40">
        <v>309000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34"/>
    </row>
    <row r="28" spans="1:15" ht="22.5">
      <c r="A28" s="39" t="s">
        <v>185</v>
      </c>
      <c r="B28" s="40">
        <f t="shared" si="8"/>
        <v>430000</v>
      </c>
      <c r="C28" s="40">
        <f t="shared" si="9"/>
        <v>430000</v>
      </c>
      <c r="D28" s="40">
        <v>0</v>
      </c>
      <c r="E28" s="40">
        <v>430000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34"/>
    </row>
    <row r="29" spans="1:15" ht="14.25">
      <c r="A29" s="39" t="s">
        <v>186</v>
      </c>
      <c r="B29" s="40">
        <f t="shared" si="8"/>
        <v>5000</v>
      </c>
      <c r="C29" s="40">
        <f t="shared" si="9"/>
        <v>5000</v>
      </c>
      <c r="D29" s="40">
        <v>0</v>
      </c>
      <c r="E29" s="40">
        <v>5000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34"/>
    </row>
    <row r="30" spans="1:15" ht="22.5">
      <c r="A30" s="39" t="s">
        <v>192</v>
      </c>
      <c r="B30" s="40">
        <f t="shared" si="8"/>
        <v>16000</v>
      </c>
      <c r="C30" s="40">
        <f t="shared" si="9"/>
        <v>16000</v>
      </c>
      <c r="D30" s="40">
        <v>0</v>
      </c>
      <c r="E30" s="40">
        <v>16000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34"/>
    </row>
    <row r="31" spans="1:15" ht="31.5">
      <c r="A31" s="37" t="s">
        <v>193</v>
      </c>
      <c r="B31" s="38">
        <f aca="true" t="shared" si="10" ref="B31:N31">SUM(B32:B37)</f>
        <v>259000</v>
      </c>
      <c r="C31" s="38">
        <f t="shared" si="10"/>
        <v>259000</v>
      </c>
      <c r="D31" s="38">
        <f t="shared" si="10"/>
        <v>0</v>
      </c>
      <c r="E31" s="38">
        <f t="shared" si="10"/>
        <v>259000</v>
      </c>
      <c r="F31" s="38">
        <f t="shared" si="10"/>
        <v>0</v>
      </c>
      <c r="G31" s="38">
        <f t="shared" si="10"/>
        <v>0</v>
      </c>
      <c r="H31" s="38">
        <f t="shared" si="10"/>
        <v>0</v>
      </c>
      <c r="I31" s="38">
        <f t="shared" si="10"/>
        <v>0</v>
      </c>
      <c r="J31" s="38">
        <f t="shared" si="10"/>
        <v>0</v>
      </c>
      <c r="K31" s="38">
        <f t="shared" si="10"/>
        <v>0</v>
      </c>
      <c r="L31" s="38">
        <f t="shared" si="10"/>
        <v>0</v>
      </c>
      <c r="M31" s="38">
        <f t="shared" si="10"/>
        <v>0</v>
      </c>
      <c r="N31" s="38">
        <f t="shared" si="10"/>
        <v>0</v>
      </c>
      <c r="O31" s="34"/>
    </row>
    <row r="32" spans="1:15" ht="22.5">
      <c r="A32" s="39" t="s">
        <v>185</v>
      </c>
      <c r="B32" s="40">
        <f>C32+K32</f>
        <v>70000</v>
      </c>
      <c r="C32" s="40">
        <f>SUM(D32:J32)</f>
        <v>70000</v>
      </c>
      <c r="D32" s="40">
        <v>0</v>
      </c>
      <c r="E32" s="40">
        <v>70000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34"/>
    </row>
    <row r="33" spans="1:15" ht="14.25">
      <c r="A33" s="39" t="s">
        <v>186</v>
      </c>
      <c r="B33" s="40">
        <f>C33+K33</f>
        <v>2000</v>
      </c>
      <c r="C33" s="40">
        <f>SUM(D33:J33)</f>
        <v>2000</v>
      </c>
      <c r="D33" s="40">
        <v>0</v>
      </c>
      <c r="E33" s="40">
        <v>2000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34"/>
    </row>
    <row r="34" spans="1:15" ht="22.5">
      <c r="A34" s="39" t="s">
        <v>194</v>
      </c>
      <c r="B34" s="40">
        <f>C34+K34</f>
        <v>173000</v>
      </c>
      <c r="C34" s="40">
        <f>SUM(D34:J34)</f>
        <v>173000</v>
      </c>
      <c r="D34" s="40">
        <v>0</v>
      </c>
      <c r="E34" s="40">
        <v>173000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34"/>
    </row>
    <row r="35" spans="1:15" ht="22.5">
      <c r="A35" s="39" t="s">
        <v>195</v>
      </c>
      <c r="B35" s="40">
        <f>C35+K35</f>
        <v>3000</v>
      </c>
      <c r="C35" s="40">
        <f>SUM(D35:J35)</f>
        <v>3000</v>
      </c>
      <c r="D35" s="40">
        <v>0</v>
      </c>
      <c r="E35" s="40">
        <v>3000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34"/>
    </row>
    <row r="36" spans="1:15" ht="22.5">
      <c r="A36" s="39" t="s">
        <v>196</v>
      </c>
      <c r="B36" s="40">
        <v>1000</v>
      </c>
      <c r="C36" s="40">
        <v>1000</v>
      </c>
      <c r="D36" s="40">
        <v>0</v>
      </c>
      <c r="E36" s="40">
        <v>1000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34"/>
    </row>
    <row r="37" spans="1:15" ht="33.75">
      <c r="A37" s="39" t="s">
        <v>187</v>
      </c>
      <c r="B37" s="40">
        <f>C37+K37</f>
        <v>10000</v>
      </c>
      <c r="C37" s="40">
        <f>SUM(D37:J37)</f>
        <v>10000</v>
      </c>
      <c r="D37" s="40">
        <v>0</v>
      </c>
      <c r="E37" s="40">
        <v>10000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34"/>
    </row>
    <row r="38" spans="1:15" ht="23.25" customHeight="1">
      <c r="A38" s="35" t="s">
        <v>197</v>
      </c>
      <c r="B38" s="36">
        <f aca="true" t="shared" si="11" ref="B38:N38">B41+B39</f>
        <v>16000</v>
      </c>
      <c r="C38" s="36">
        <f t="shared" si="11"/>
        <v>16000</v>
      </c>
      <c r="D38" s="36">
        <f t="shared" si="11"/>
        <v>0</v>
      </c>
      <c r="E38" s="36">
        <f t="shared" si="11"/>
        <v>16000</v>
      </c>
      <c r="F38" s="36">
        <f t="shared" si="11"/>
        <v>0</v>
      </c>
      <c r="G38" s="36">
        <f t="shared" si="11"/>
        <v>0</v>
      </c>
      <c r="H38" s="36">
        <f t="shared" si="11"/>
        <v>0</v>
      </c>
      <c r="I38" s="36">
        <f t="shared" si="11"/>
        <v>0</v>
      </c>
      <c r="J38" s="36">
        <f t="shared" si="11"/>
        <v>0</v>
      </c>
      <c r="K38" s="36">
        <f t="shared" si="11"/>
        <v>0</v>
      </c>
      <c r="L38" s="36">
        <f t="shared" si="11"/>
        <v>0</v>
      </c>
      <c r="M38" s="36">
        <f t="shared" si="11"/>
        <v>0</v>
      </c>
      <c r="N38" s="36">
        <f t="shared" si="11"/>
        <v>0</v>
      </c>
      <c r="O38" s="34"/>
    </row>
    <row r="39" spans="1:15" ht="35.25" customHeight="1">
      <c r="A39" s="37" t="s">
        <v>198</v>
      </c>
      <c r="B39" s="38">
        <f aca="true" t="shared" si="12" ref="B39:L39">B40</f>
        <v>15000</v>
      </c>
      <c r="C39" s="38">
        <f t="shared" si="12"/>
        <v>15000</v>
      </c>
      <c r="D39" s="38">
        <f t="shared" si="12"/>
        <v>0</v>
      </c>
      <c r="E39" s="38">
        <f t="shared" si="12"/>
        <v>15000</v>
      </c>
      <c r="F39" s="38">
        <f t="shared" si="12"/>
        <v>0</v>
      </c>
      <c r="G39" s="38">
        <f t="shared" si="12"/>
        <v>0</v>
      </c>
      <c r="H39" s="38">
        <f t="shared" si="12"/>
        <v>0</v>
      </c>
      <c r="I39" s="38">
        <f t="shared" si="12"/>
        <v>0</v>
      </c>
      <c r="J39" s="38">
        <f t="shared" si="12"/>
        <v>0</v>
      </c>
      <c r="K39" s="38">
        <f t="shared" si="12"/>
        <v>0</v>
      </c>
      <c r="L39" s="38">
        <f t="shared" si="12"/>
        <v>0</v>
      </c>
      <c r="M39" s="38">
        <v>0</v>
      </c>
      <c r="N39" s="38">
        <v>0</v>
      </c>
      <c r="O39" s="34"/>
    </row>
    <row r="40" spans="1:15" ht="22.5">
      <c r="A40" s="39" t="s">
        <v>185</v>
      </c>
      <c r="B40" s="40">
        <f>C40+K40</f>
        <v>15000</v>
      </c>
      <c r="C40" s="40">
        <f>SUM(D40:J40)</f>
        <v>15000</v>
      </c>
      <c r="D40" s="40">
        <v>0</v>
      </c>
      <c r="E40" s="40">
        <v>15000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34"/>
    </row>
    <row r="41" spans="1:15" ht="14.25">
      <c r="A41" s="37" t="s">
        <v>199</v>
      </c>
      <c r="B41" s="38">
        <f aca="true" t="shared" si="13" ref="B41:L41">B42</f>
        <v>1000</v>
      </c>
      <c r="C41" s="38">
        <f t="shared" si="13"/>
        <v>1000</v>
      </c>
      <c r="D41" s="38">
        <f t="shared" si="13"/>
        <v>0</v>
      </c>
      <c r="E41" s="38">
        <f t="shared" si="13"/>
        <v>1000</v>
      </c>
      <c r="F41" s="38">
        <f t="shared" si="13"/>
        <v>0</v>
      </c>
      <c r="G41" s="38">
        <f t="shared" si="13"/>
        <v>0</v>
      </c>
      <c r="H41" s="38">
        <f t="shared" si="13"/>
        <v>0</v>
      </c>
      <c r="I41" s="38">
        <f t="shared" si="13"/>
        <v>0</v>
      </c>
      <c r="J41" s="38">
        <f t="shared" si="13"/>
        <v>0</v>
      </c>
      <c r="K41" s="38">
        <f t="shared" si="13"/>
        <v>0</v>
      </c>
      <c r="L41" s="38">
        <f t="shared" si="13"/>
        <v>0</v>
      </c>
      <c r="M41" s="38">
        <v>0</v>
      </c>
      <c r="N41" s="38">
        <v>0</v>
      </c>
      <c r="O41" s="34"/>
    </row>
    <row r="42" spans="1:15" ht="22.5">
      <c r="A42" s="39" t="s">
        <v>185</v>
      </c>
      <c r="B42" s="40">
        <f>C42+K42</f>
        <v>1000</v>
      </c>
      <c r="C42" s="40">
        <f>SUM(D42:J42)</f>
        <v>1000</v>
      </c>
      <c r="D42" s="40">
        <v>0</v>
      </c>
      <c r="E42" s="40">
        <v>1000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34"/>
    </row>
    <row r="43" spans="1:15" ht="22.5">
      <c r="A43" s="35" t="s">
        <v>200</v>
      </c>
      <c r="B43" s="36">
        <f aca="true" t="shared" si="14" ref="B43:N43">B44+B55+B60+B83+B89+B51</f>
        <v>3279883</v>
      </c>
      <c r="C43" s="36">
        <f t="shared" si="14"/>
        <v>3274883</v>
      </c>
      <c r="D43" s="36">
        <f t="shared" si="14"/>
        <v>2506083</v>
      </c>
      <c r="E43" s="36">
        <f t="shared" si="14"/>
        <v>620800</v>
      </c>
      <c r="F43" s="36">
        <f t="shared" si="14"/>
        <v>0</v>
      </c>
      <c r="G43" s="36">
        <f t="shared" si="14"/>
        <v>148000</v>
      </c>
      <c r="H43" s="36">
        <f t="shared" si="14"/>
        <v>0</v>
      </c>
      <c r="I43" s="36">
        <f t="shared" si="14"/>
        <v>0</v>
      </c>
      <c r="J43" s="36">
        <f t="shared" si="14"/>
        <v>0</v>
      </c>
      <c r="K43" s="36">
        <f t="shared" si="14"/>
        <v>5000</v>
      </c>
      <c r="L43" s="36">
        <f t="shared" si="14"/>
        <v>0</v>
      </c>
      <c r="M43" s="36">
        <f t="shared" si="14"/>
        <v>0</v>
      </c>
      <c r="N43" s="36">
        <f t="shared" si="14"/>
        <v>0</v>
      </c>
      <c r="O43" s="34"/>
    </row>
    <row r="44" spans="1:15" ht="29.25" customHeight="1">
      <c r="A44" s="37" t="s">
        <v>201</v>
      </c>
      <c r="B44" s="38">
        <f aca="true" t="shared" si="15" ref="B44:N44">SUM(B45:B50)</f>
        <v>280883</v>
      </c>
      <c r="C44" s="38">
        <f t="shared" si="15"/>
        <v>280883</v>
      </c>
      <c r="D44" s="38">
        <f t="shared" si="15"/>
        <v>262883</v>
      </c>
      <c r="E44" s="38">
        <f t="shared" si="15"/>
        <v>18000</v>
      </c>
      <c r="F44" s="38">
        <f t="shared" si="15"/>
        <v>0</v>
      </c>
      <c r="G44" s="38">
        <f t="shared" si="15"/>
        <v>0</v>
      </c>
      <c r="H44" s="38">
        <f t="shared" si="15"/>
        <v>0</v>
      </c>
      <c r="I44" s="38">
        <f t="shared" si="15"/>
        <v>0</v>
      </c>
      <c r="J44" s="38">
        <f t="shared" si="15"/>
        <v>0</v>
      </c>
      <c r="K44" s="38">
        <f t="shared" si="15"/>
        <v>0</v>
      </c>
      <c r="L44" s="38">
        <f t="shared" si="15"/>
        <v>0</v>
      </c>
      <c r="M44" s="38">
        <f t="shared" si="15"/>
        <v>0</v>
      </c>
      <c r="N44" s="38">
        <f t="shared" si="15"/>
        <v>0</v>
      </c>
      <c r="O44" s="34"/>
    </row>
    <row r="45" spans="1:15" ht="25.5" customHeight="1">
      <c r="A45" s="39" t="s">
        <v>202</v>
      </c>
      <c r="B45" s="40">
        <f aca="true" t="shared" si="16" ref="B45:B50">C45+K45</f>
        <v>223560</v>
      </c>
      <c r="C45" s="40">
        <f aca="true" t="shared" si="17" ref="C45:C50">SUM(D45:J45)</f>
        <v>223560</v>
      </c>
      <c r="D45" s="40">
        <v>223560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34"/>
    </row>
    <row r="46" spans="1:15" ht="21" customHeight="1">
      <c r="A46" s="39" t="s">
        <v>203</v>
      </c>
      <c r="B46" s="40">
        <f t="shared" si="16"/>
        <v>38223</v>
      </c>
      <c r="C46" s="40">
        <f t="shared" si="17"/>
        <v>38223</v>
      </c>
      <c r="D46" s="40">
        <v>38223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34"/>
    </row>
    <row r="47" spans="1:15" ht="21" customHeight="1">
      <c r="A47" s="39" t="s">
        <v>204</v>
      </c>
      <c r="B47" s="40">
        <f t="shared" si="16"/>
        <v>1100</v>
      </c>
      <c r="C47" s="40">
        <f t="shared" si="17"/>
        <v>1100</v>
      </c>
      <c r="D47" s="40">
        <v>1100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34"/>
    </row>
    <row r="48" spans="1:15" ht="21" customHeight="1">
      <c r="A48" s="39" t="s">
        <v>205</v>
      </c>
      <c r="B48" s="40">
        <f t="shared" si="16"/>
        <v>5000</v>
      </c>
      <c r="C48" s="40">
        <f t="shared" si="17"/>
        <v>5000</v>
      </c>
      <c r="D48" s="40">
        <v>0</v>
      </c>
      <c r="E48" s="40">
        <v>5000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34"/>
    </row>
    <row r="49" spans="1:15" ht="22.5">
      <c r="A49" s="39" t="s">
        <v>185</v>
      </c>
      <c r="B49" s="40">
        <f t="shared" si="16"/>
        <v>8000</v>
      </c>
      <c r="C49" s="40">
        <f t="shared" si="17"/>
        <v>8000</v>
      </c>
      <c r="D49" s="40">
        <v>0</v>
      </c>
      <c r="E49" s="40">
        <v>8000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34"/>
    </row>
    <row r="50" spans="1:15" ht="14.25">
      <c r="A50" s="39" t="s">
        <v>206</v>
      </c>
      <c r="B50" s="40">
        <f t="shared" si="16"/>
        <v>5000</v>
      </c>
      <c r="C50" s="40">
        <f t="shared" si="17"/>
        <v>5000</v>
      </c>
      <c r="D50" s="40">
        <v>0</v>
      </c>
      <c r="E50" s="40">
        <v>5000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34"/>
    </row>
    <row r="51" spans="1:15" ht="33.75">
      <c r="A51" s="42" t="s">
        <v>207</v>
      </c>
      <c r="B51" s="43">
        <f aca="true" t="shared" si="18" ref="B51:N51">SUM(B52:B54)</f>
        <v>15000</v>
      </c>
      <c r="C51" s="43">
        <f t="shared" si="18"/>
        <v>15000</v>
      </c>
      <c r="D51" s="43">
        <f t="shared" si="18"/>
        <v>0</v>
      </c>
      <c r="E51" s="43">
        <f t="shared" si="18"/>
        <v>15000</v>
      </c>
      <c r="F51" s="43">
        <f t="shared" si="18"/>
        <v>0</v>
      </c>
      <c r="G51" s="43">
        <f t="shared" si="18"/>
        <v>0</v>
      </c>
      <c r="H51" s="43">
        <f t="shared" si="18"/>
        <v>0</v>
      </c>
      <c r="I51" s="43">
        <f t="shared" si="18"/>
        <v>0</v>
      </c>
      <c r="J51" s="43">
        <f t="shared" si="18"/>
        <v>0</v>
      </c>
      <c r="K51" s="43">
        <f t="shared" si="18"/>
        <v>0</v>
      </c>
      <c r="L51" s="43">
        <f t="shared" si="18"/>
        <v>0</v>
      </c>
      <c r="M51" s="43">
        <f t="shared" si="18"/>
        <v>0</v>
      </c>
      <c r="N51" s="43">
        <f t="shared" si="18"/>
        <v>0</v>
      </c>
      <c r="O51" s="34"/>
    </row>
    <row r="52" spans="1:15" ht="22.5">
      <c r="A52" s="39" t="s">
        <v>208</v>
      </c>
      <c r="B52" s="40">
        <f>C52+K52</f>
        <v>1000</v>
      </c>
      <c r="C52" s="40">
        <f>SUM(D52:J52)</f>
        <v>1000</v>
      </c>
      <c r="D52" s="40">
        <v>0</v>
      </c>
      <c r="E52" s="40">
        <v>1000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34"/>
    </row>
    <row r="53" spans="1:15" ht="14.25">
      <c r="A53" s="39" t="s">
        <v>209</v>
      </c>
      <c r="B53" s="40">
        <f>C53+K53</f>
        <v>13000</v>
      </c>
      <c r="C53" s="40">
        <f>SUM(D53:J53)</f>
        <v>13000</v>
      </c>
      <c r="D53" s="40">
        <v>0</v>
      </c>
      <c r="E53" s="40">
        <v>13000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34"/>
    </row>
    <row r="54" spans="1:15" ht="22.5">
      <c r="A54" s="39" t="s">
        <v>192</v>
      </c>
      <c r="B54" s="40">
        <f>C54+K54</f>
        <v>1000</v>
      </c>
      <c r="C54" s="40">
        <f>SUM(D54:J54)</f>
        <v>1000</v>
      </c>
      <c r="D54" s="40">
        <v>0</v>
      </c>
      <c r="E54" s="40">
        <v>1000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34"/>
    </row>
    <row r="55" spans="1:15" ht="19.5" customHeight="1">
      <c r="A55" s="42" t="s">
        <v>210</v>
      </c>
      <c r="B55" s="43">
        <f aca="true" t="shared" si="19" ref="B55:N55">SUM(B56:B59)</f>
        <v>149000</v>
      </c>
      <c r="C55" s="43">
        <f t="shared" si="19"/>
        <v>149000</v>
      </c>
      <c r="D55" s="43">
        <f t="shared" si="19"/>
        <v>0</v>
      </c>
      <c r="E55" s="43">
        <f t="shared" si="19"/>
        <v>4000</v>
      </c>
      <c r="F55" s="43">
        <f t="shared" si="19"/>
        <v>0</v>
      </c>
      <c r="G55" s="43">
        <f t="shared" si="19"/>
        <v>145000</v>
      </c>
      <c r="H55" s="43">
        <f t="shared" si="19"/>
        <v>0</v>
      </c>
      <c r="I55" s="43">
        <f t="shared" si="19"/>
        <v>0</v>
      </c>
      <c r="J55" s="43">
        <f t="shared" si="19"/>
        <v>0</v>
      </c>
      <c r="K55" s="43">
        <f t="shared" si="19"/>
        <v>0</v>
      </c>
      <c r="L55" s="43">
        <f t="shared" si="19"/>
        <v>0</v>
      </c>
      <c r="M55" s="43">
        <f t="shared" si="19"/>
        <v>0</v>
      </c>
      <c r="N55" s="43">
        <f t="shared" si="19"/>
        <v>0</v>
      </c>
      <c r="O55" s="34"/>
    </row>
    <row r="56" spans="1:15" ht="22.5">
      <c r="A56" s="39" t="s">
        <v>211</v>
      </c>
      <c r="B56" s="40">
        <f>C56+K56</f>
        <v>145000</v>
      </c>
      <c r="C56" s="40">
        <f>SUM(D56:J56)</f>
        <v>145000</v>
      </c>
      <c r="D56" s="40">
        <v>0</v>
      </c>
      <c r="E56" s="40">
        <v>0</v>
      </c>
      <c r="F56" s="40">
        <v>0</v>
      </c>
      <c r="G56" s="40">
        <v>145000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34"/>
    </row>
    <row r="57" spans="1:15" ht="24.75" customHeight="1">
      <c r="A57" s="39" t="s">
        <v>205</v>
      </c>
      <c r="B57" s="40">
        <f>C57+K57</f>
        <v>2000</v>
      </c>
      <c r="C57" s="40">
        <f>SUM(D57:J57)</f>
        <v>2000</v>
      </c>
      <c r="D57" s="40">
        <v>0</v>
      </c>
      <c r="E57" s="40">
        <v>2000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34"/>
    </row>
    <row r="58" spans="1:15" ht="22.5">
      <c r="A58" s="39" t="s">
        <v>208</v>
      </c>
      <c r="B58" s="40">
        <f>C58+K58</f>
        <v>1000</v>
      </c>
      <c r="C58" s="40">
        <f>SUM(D58:J58)</f>
        <v>1000</v>
      </c>
      <c r="D58" s="40">
        <v>0</v>
      </c>
      <c r="E58" s="40">
        <v>1000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34"/>
    </row>
    <row r="59" spans="1:15" ht="14.25">
      <c r="A59" s="39" t="s">
        <v>186</v>
      </c>
      <c r="B59" s="40">
        <f>C59+K59</f>
        <v>1000</v>
      </c>
      <c r="C59" s="40">
        <f>SUM(D59:J59)</f>
        <v>1000</v>
      </c>
      <c r="D59" s="40">
        <v>0</v>
      </c>
      <c r="E59" s="40">
        <v>1000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34"/>
    </row>
    <row r="60" spans="1:15" ht="24" customHeight="1">
      <c r="A60" s="42" t="s">
        <v>212</v>
      </c>
      <c r="B60" s="38">
        <f aca="true" t="shared" si="20" ref="B60:N60">SUM(B61:B82)</f>
        <v>2705000</v>
      </c>
      <c r="C60" s="38">
        <f t="shared" si="20"/>
        <v>2700000</v>
      </c>
      <c r="D60" s="38">
        <f t="shared" si="20"/>
        <v>2240000</v>
      </c>
      <c r="E60" s="38">
        <f t="shared" si="20"/>
        <v>457000</v>
      </c>
      <c r="F60" s="38">
        <f t="shared" si="20"/>
        <v>0</v>
      </c>
      <c r="G60" s="38">
        <f t="shared" si="20"/>
        <v>3000</v>
      </c>
      <c r="H60" s="38">
        <f t="shared" si="20"/>
        <v>0</v>
      </c>
      <c r="I60" s="38">
        <f t="shared" si="20"/>
        <v>0</v>
      </c>
      <c r="J60" s="38">
        <f t="shared" si="20"/>
        <v>0</v>
      </c>
      <c r="K60" s="38">
        <f t="shared" si="20"/>
        <v>5000</v>
      </c>
      <c r="L60" s="38">
        <f t="shared" si="20"/>
        <v>0</v>
      </c>
      <c r="M60" s="38">
        <f t="shared" si="20"/>
        <v>0</v>
      </c>
      <c r="N60" s="38">
        <f t="shared" si="20"/>
        <v>0</v>
      </c>
      <c r="O60" s="34"/>
    </row>
    <row r="61" spans="1:16" ht="22.5">
      <c r="A61" s="39" t="s">
        <v>213</v>
      </c>
      <c r="B61" s="40">
        <f aca="true" t="shared" si="21" ref="B61:B78">C61+K61</f>
        <v>3000</v>
      </c>
      <c r="C61" s="40">
        <f aca="true" t="shared" si="22" ref="C61:C78">SUM(D61:J61)</f>
        <v>3000</v>
      </c>
      <c r="D61" s="40">
        <v>0</v>
      </c>
      <c r="E61" s="40">
        <v>0</v>
      </c>
      <c r="F61" s="40">
        <v>0</v>
      </c>
      <c r="G61" s="40">
        <v>3000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34"/>
      <c r="P61" s="34"/>
    </row>
    <row r="62" spans="1:15" ht="20.25" customHeight="1">
      <c r="A62" s="39" t="s">
        <v>202</v>
      </c>
      <c r="B62" s="40">
        <f t="shared" si="21"/>
        <v>1690000</v>
      </c>
      <c r="C62" s="40">
        <f t="shared" si="22"/>
        <v>1690000</v>
      </c>
      <c r="D62" s="40">
        <v>1690000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34"/>
    </row>
    <row r="63" spans="1:15" ht="22.5" customHeight="1">
      <c r="A63" s="39" t="s">
        <v>214</v>
      </c>
      <c r="B63" s="40">
        <f t="shared" si="21"/>
        <v>136031</v>
      </c>
      <c r="C63" s="40">
        <f t="shared" si="22"/>
        <v>136031</v>
      </c>
      <c r="D63" s="40">
        <v>136031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34"/>
    </row>
    <row r="64" spans="1:15" ht="25.5" customHeight="1">
      <c r="A64" s="39" t="s">
        <v>203</v>
      </c>
      <c r="B64" s="40">
        <f t="shared" si="21"/>
        <v>306017</v>
      </c>
      <c r="C64" s="40">
        <f t="shared" si="22"/>
        <v>306017</v>
      </c>
      <c r="D64" s="40">
        <v>306017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34"/>
    </row>
    <row r="65" spans="1:15" ht="24" customHeight="1">
      <c r="A65" s="39" t="s">
        <v>204</v>
      </c>
      <c r="B65" s="40">
        <f t="shared" si="21"/>
        <v>33565</v>
      </c>
      <c r="C65" s="40">
        <f t="shared" si="22"/>
        <v>33565</v>
      </c>
      <c r="D65" s="40">
        <v>33565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34"/>
    </row>
    <row r="66" spans="1:15" ht="14.25">
      <c r="A66" s="39" t="s">
        <v>215</v>
      </c>
      <c r="B66" s="40">
        <f t="shared" si="21"/>
        <v>30000</v>
      </c>
      <c r="C66" s="40">
        <f t="shared" si="22"/>
        <v>30000</v>
      </c>
      <c r="D66" s="40">
        <v>0</v>
      </c>
      <c r="E66" s="40">
        <v>30000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34"/>
    </row>
    <row r="67" spans="1:15" ht="21.75" customHeight="1">
      <c r="A67" s="39" t="s">
        <v>216</v>
      </c>
      <c r="B67" s="40">
        <f t="shared" si="21"/>
        <v>74387</v>
      </c>
      <c r="C67" s="40">
        <f t="shared" si="22"/>
        <v>74387</v>
      </c>
      <c r="D67" s="40">
        <v>74387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34"/>
    </row>
    <row r="68" spans="1:15" ht="21" customHeight="1">
      <c r="A68" s="39" t="s">
        <v>205</v>
      </c>
      <c r="B68" s="40">
        <f t="shared" si="21"/>
        <v>60000</v>
      </c>
      <c r="C68" s="40">
        <f t="shared" si="22"/>
        <v>60000</v>
      </c>
      <c r="D68" s="40">
        <v>0</v>
      </c>
      <c r="E68" s="40">
        <v>60000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34"/>
    </row>
    <row r="69" spans="1:15" ht="14.25">
      <c r="A69" s="39" t="s">
        <v>191</v>
      </c>
      <c r="B69" s="40">
        <f t="shared" si="21"/>
        <v>45000</v>
      </c>
      <c r="C69" s="40">
        <f t="shared" si="22"/>
        <v>45000</v>
      </c>
      <c r="D69" s="40">
        <v>0</v>
      </c>
      <c r="E69" s="40">
        <v>45000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34"/>
    </row>
    <row r="70" spans="1:15" ht="24.75" customHeight="1">
      <c r="A70" s="39" t="s">
        <v>184</v>
      </c>
      <c r="B70" s="40">
        <f t="shared" si="21"/>
        <v>9000</v>
      </c>
      <c r="C70" s="40">
        <f t="shared" si="22"/>
        <v>9000</v>
      </c>
      <c r="D70" s="40">
        <v>0</v>
      </c>
      <c r="E70" s="40">
        <v>9000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34"/>
    </row>
    <row r="71" spans="1:15" ht="22.5">
      <c r="A71" s="39" t="s">
        <v>217</v>
      </c>
      <c r="B71" s="40">
        <f t="shared" si="21"/>
        <v>2000</v>
      </c>
      <c r="C71" s="40">
        <f t="shared" si="22"/>
        <v>2000</v>
      </c>
      <c r="D71" s="40">
        <v>0</v>
      </c>
      <c r="E71" s="40">
        <v>2000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34"/>
    </row>
    <row r="72" spans="1:15" ht="22.5">
      <c r="A72" s="39" t="s">
        <v>185</v>
      </c>
      <c r="B72" s="40">
        <f t="shared" si="21"/>
        <v>201800</v>
      </c>
      <c r="C72" s="40">
        <f t="shared" si="22"/>
        <v>201800</v>
      </c>
      <c r="D72" s="40">
        <v>0</v>
      </c>
      <c r="E72" s="40">
        <v>201800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34"/>
    </row>
    <row r="73" spans="1:15" ht="22.5">
      <c r="A73" s="39" t="s">
        <v>218</v>
      </c>
      <c r="B73" s="40">
        <f t="shared" si="21"/>
        <v>32000</v>
      </c>
      <c r="C73" s="40">
        <f t="shared" si="22"/>
        <v>32000</v>
      </c>
      <c r="D73" s="40">
        <v>0</v>
      </c>
      <c r="E73" s="40">
        <v>32000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34"/>
    </row>
    <row r="74" spans="1:15" ht="27" customHeight="1">
      <c r="A74" s="39" t="s">
        <v>219</v>
      </c>
      <c r="B74" s="40">
        <f t="shared" si="21"/>
        <v>16000</v>
      </c>
      <c r="C74" s="40">
        <f t="shared" si="22"/>
        <v>16000</v>
      </c>
      <c r="D74" s="40">
        <v>0</v>
      </c>
      <c r="E74" s="40">
        <v>16000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34"/>
    </row>
    <row r="75" spans="1:15" ht="24" customHeight="1">
      <c r="A75" s="39" t="s">
        <v>220</v>
      </c>
      <c r="B75" s="40">
        <f t="shared" si="21"/>
        <v>2000</v>
      </c>
      <c r="C75" s="40">
        <f t="shared" si="22"/>
        <v>2000</v>
      </c>
      <c r="D75" s="40">
        <v>0</v>
      </c>
      <c r="E75" s="40">
        <v>2000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34"/>
    </row>
    <row r="76" spans="1:15" ht="14.25">
      <c r="A76" s="39" t="s">
        <v>186</v>
      </c>
      <c r="B76" s="40">
        <f t="shared" si="21"/>
        <v>4200</v>
      </c>
      <c r="C76" s="40">
        <f t="shared" si="22"/>
        <v>4200</v>
      </c>
      <c r="D76" s="40">
        <v>0</v>
      </c>
      <c r="E76" s="40">
        <v>4200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34"/>
    </row>
    <row r="77" spans="1:15" ht="14.25">
      <c r="A77" s="39" t="s">
        <v>206</v>
      </c>
      <c r="B77" s="40">
        <f t="shared" si="21"/>
        <v>40000</v>
      </c>
      <c r="C77" s="40">
        <f t="shared" si="22"/>
        <v>40000</v>
      </c>
      <c r="D77" s="40">
        <v>0</v>
      </c>
      <c r="E77" s="40">
        <v>40000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34"/>
    </row>
    <row r="78" spans="1:15" ht="14.25">
      <c r="A78" s="39" t="s">
        <v>221</v>
      </c>
      <c r="B78" s="40">
        <f t="shared" si="21"/>
        <v>5000</v>
      </c>
      <c r="C78" s="40">
        <f t="shared" si="22"/>
        <v>5000</v>
      </c>
      <c r="D78" s="40">
        <v>0</v>
      </c>
      <c r="E78" s="40">
        <v>5000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34"/>
    </row>
    <row r="79" spans="1:15" ht="14.25">
      <c r="A79" s="39" t="s">
        <v>222</v>
      </c>
      <c r="B79" s="40">
        <v>1000</v>
      </c>
      <c r="C79" s="40">
        <v>1000</v>
      </c>
      <c r="D79" s="40">
        <v>0</v>
      </c>
      <c r="E79" s="40">
        <v>1000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34"/>
    </row>
    <row r="80" spans="1:15" ht="22.5">
      <c r="A80" s="39" t="s">
        <v>223</v>
      </c>
      <c r="B80" s="40">
        <v>1000</v>
      </c>
      <c r="C80" s="40">
        <v>1000</v>
      </c>
      <c r="D80" s="40">
        <v>0</v>
      </c>
      <c r="E80" s="40">
        <v>1000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34"/>
    </row>
    <row r="81" spans="1:15" ht="33.75">
      <c r="A81" s="39" t="s">
        <v>224</v>
      </c>
      <c r="B81" s="40">
        <v>8000</v>
      </c>
      <c r="C81" s="40">
        <v>8000</v>
      </c>
      <c r="D81" s="40">
        <v>0</v>
      </c>
      <c r="E81" s="40">
        <v>8000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34"/>
    </row>
    <row r="82" spans="1:15" ht="30.75" customHeight="1">
      <c r="A82" s="39" t="s">
        <v>225</v>
      </c>
      <c r="B82" s="40">
        <f>K82</f>
        <v>5000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5000</v>
      </c>
      <c r="L82" s="40">
        <v>0</v>
      </c>
      <c r="M82" s="40">
        <v>0</v>
      </c>
      <c r="N82" s="40">
        <v>0</v>
      </c>
      <c r="O82" s="34"/>
    </row>
    <row r="83" spans="1:15" ht="31.5" customHeight="1">
      <c r="A83" s="37" t="s">
        <v>226</v>
      </c>
      <c r="B83" s="38">
        <f aca="true" t="shared" si="23" ref="B83:J83">SUM(B84:B88)</f>
        <v>50000</v>
      </c>
      <c r="C83" s="38">
        <f t="shared" si="23"/>
        <v>50000</v>
      </c>
      <c r="D83" s="38">
        <f t="shared" si="23"/>
        <v>3200</v>
      </c>
      <c r="E83" s="38">
        <f t="shared" si="23"/>
        <v>46800</v>
      </c>
      <c r="F83" s="38">
        <f t="shared" si="23"/>
        <v>0</v>
      </c>
      <c r="G83" s="38">
        <f t="shared" si="23"/>
        <v>0</v>
      </c>
      <c r="H83" s="38">
        <f t="shared" si="23"/>
        <v>0</v>
      </c>
      <c r="I83" s="38">
        <f t="shared" si="23"/>
        <v>0</v>
      </c>
      <c r="J83" s="38">
        <f t="shared" si="23"/>
        <v>0</v>
      </c>
      <c r="K83" s="38">
        <f>SUM(K84:K86)</f>
        <v>0</v>
      </c>
      <c r="L83" s="38">
        <f>SUM(L84:L86)</f>
        <v>0</v>
      </c>
      <c r="M83" s="38">
        <f>SUM(M84:M86)</f>
        <v>0</v>
      </c>
      <c r="N83" s="38">
        <f>SUM(N84:N86)</f>
        <v>0</v>
      </c>
      <c r="O83" s="34"/>
    </row>
    <row r="84" spans="1:15" ht="22.5" customHeight="1">
      <c r="A84" s="39" t="s">
        <v>216</v>
      </c>
      <c r="B84" s="40">
        <f>C84+K84</f>
        <v>2500</v>
      </c>
      <c r="C84" s="40">
        <f>SUM(D84:J84)</f>
        <v>2500</v>
      </c>
      <c r="D84" s="40">
        <v>2500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34"/>
    </row>
    <row r="85" spans="1:15" ht="24.75" customHeight="1">
      <c r="A85" s="39" t="s">
        <v>205</v>
      </c>
      <c r="B85" s="40">
        <f>C85+K85</f>
        <v>6000</v>
      </c>
      <c r="C85" s="40">
        <f>SUM(D85:J85)</f>
        <v>6000</v>
      </c>
      <c r="D85" s="40">
        <v>0</v>
      </c>
      <c r="E85" s="40">
        <v>6000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34"/>
    </row>
    <row r="86" spans="1:15" ht="22.5">
      <c r="A86" s="39" t="s">
        <v>185</v>
      </c>
      <c r="B86" s="40">
        <f>C86+K86</f>
        <v>20100</v>
      </c>
      <c r="C86" s="40">
        <f>SUM(D86:J86)</f>
        <v>20100</v>
      </c>
      <c r="D86" s="40">
        <v>0</v>
      </c>
      <c r="E86" s="40">
        <v>20100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34"/>
    </row>
    <row r="87" spans="1:15" ht="22.5">
      <c r="A87" s="39" t="s">
        <v>227</v>
      </c>
      <c r="B87" s="40">
        <f>C87+K87</f>
        <v>1400</v>
      </c>
      <c r="C87" s="40">
        <f>SUM(D87:J87)</f>
        <v>1400</v>
      </c>
      <c r="D87" s="40">
        <f>SUM(E87:K87)</f>
        <v>700</v>
      </c>
      <c r="E87" s="40">
        <v>700</v>
      </c>
      <c r="F87" s="40">
        <f aca="true" t="shared" si="24" ref="F87:N87">SUM(G87:M87)</f>
        <v>0</v>
      </c>
      <c r="G87" s="40">
        <f t="shared" si="24"/>
        <v>0</v>
      </c>
      <c r="H87" s="40">
        <f t="shared" si="24"/>
        <v>0</v>
      </c>
      <c r="I87" s="40">
        <f t="shared" si="24"/>
        <v>0</v>
      </c>
      <c r="J87" s="40">
        <f t="shared" si="24"/>
        <v>0</v>
      </c>
      <c r="K87" s="40">
        <f t="shared" si="24"/>
        <v>0</v>
      </c>
      <c r="L87" s="40">
        <f t="shared" si="24"/>
        <v>0</v>
      </c>
      <c r="M87" s="40">
        <f t="shared" si="24"/>
        <v>0</v>
      </c>
      <c r="N87" s="40">
        <f t="shared" si="24"/>
        <v>0</v>
      </c>
      <c r="O87" s="34"/>
    </row>
    <row r="88" spans="1:15" ht="14.25">
      <c r="A88" s="39" t="s">
        <v>186</v>
      </c>
      <c r="B88" s="40">
        <f>C88+K88</f>
        <v>20000</v>
      </c>
      <c r="C88" s="40">
        <f>SUM(D88:J88)</f>
        <v>20000</v>
      </c>
      <c r="D88" s="40">
        <v>0</v>
      </c>
      <c r="E88" s="40">
        <v>20000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34"/>
    </row>
    <row r="89" spans="1:15" ht="21" customHeight="1">
      <c r="A89" s="37" t="s">
        <v>228</v>
      </c>
      <c r="B89" s="38">
        <f aca="true" t="shared" si="25" ref="B89:N89">SUM(B90:B90)</f>
        <v>80000</v>
      </c>
      <c r="C89" s="38">
        <f t="shared" si="25"/>
        <v>80000</v>
      </c>
      <c r="D89" s="38">
        <f t="shared" si="25"/>
        <v>0</v>
      </c>
      <c r="E89" s="38">
        <f t="shared" si="25"/>
        <v>80000</v>
      </c>
      <c r="F89" s="38">
        <f t="shared" si="25"/>
        <v>0</v>
      </c>
      <c r="G89" s="38">
        <f t="shared" si="25"/>
        <v>0</v>
      </c>
      <c r="H89" s="38">
        <f t="shared" si="25"/>
        <v>0</v>
      </c>
      <c r="I89" s="38">
        <f t="shared" si="25"/>
        <v>0</v>
      </c>
      <c r="J89" s="38">
        <f t="shared" si="25"/>
        <v>0</v>
      </c>
      <c r="K89" s="38">
        <f t="shared" si="25"/>
        <v>0</v>
      </c>
      <c r="L89" s="38">
        <f t="shared" si="25"/>
        <v>0</v>
      </c>
      <c r="M89" s="38">
        <f t="shared" si="25"/>
        <v>0</v>
      </c>
      <c r="N89" s="38">
        <f t="shared" si="25"/>
        <v>0</v>
      </c>
      <c r="O89" s="34"/>
    </row>
    <row r="90" spans="1:15" ht="22.5">
      <c r="A90" s="39" t="s">
        <v>185</v>
      </c>
      <c r="B90" s="40">
        <f>C90+K90</f>
        <v>80000</v>
      </c>
      <c r="C90" s="40">
        <f>SUM(D90:J90)</f>
        <v>80000</v>
      </c>
      <c r="D90" s="40">
        <v>0</v>
      </c>
      <c r="E90" s="40">
        <v>80000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34"/>
    </row>
    <row r="91" spans="1:15" ht="57" customHeight="1">
      <c r="A91" s="35" t="s">
        <v>229</v>
      </c>
      <c r="B91" s="36">
        <f aca="true" t="shared" si="26" ref="B91:N91">B92</f>
        <v>1815</v>
      </c>
      <c r="C91" s="36">
        <f t="shared" si="26"/>
        <v>1815</v>
      </c>
      <c r="D91" s="36">
        <f t="shared" si="26"/>
        <v>1815</v>
      </c>
      <c r="E91" s="36">
        <f t="shared" si="26"/>
        <v>0</v>
      </c>
      <c r="F91" s="36">
        <f t="shared" si="26"/>
        <v>0</v>
      </c>
      <c r="G91" s="36">
        <f t="shared" si="26"/>
        <v>0</v>
      </c>
      <c r="H91" s="36">
        <f t="shared" si="26"/>
        <v>0</v>
      </c>
      <c r="I91" s="36">
        <f t="shared" si="26"/>
        <v>0</v>
      </c>
      <c r="J91" s="36">
        <f t="shared" si="26"/>
        <v>0</v>
      </c>
      <c r="K91" s="36">
        <f t="shared" si="26"/>
        <v>0</v>
      </c>
      <c r="L91" s="36">
        <f t="shared" si="26"/>
        <v>0</v>
      </c>
      <c r="M91" s="36">
        <f t="shared" si="26"/>
        <v>0</v>
      </c>
      <c r="N91" s="36">
        <f t="shared" si="26"/>
        <v>0</v>
      </c>
      <c r="O91" s="34"/>
    </row>
    <row r="92" spans="1:15" ht="42">
      <c r="A92" s="37" t="s">
        <v>230</v>
      </c>
      <c r="B92" s="38">
        <f aca="true" t="shared" si="27" ref="B92:N92">SUM(B93:B94)</f>
        <v>1815</v>
      </c>
      <c r="C92" s="38">
        <f t="shared" si="27"/>
        <v>1815</v>
      </c>
      <c r="D92" s="38">
        <f t="shared" si="27"/>
        <v>1815</v>
      </c>
      <c r="E92" s="38">
        <f t="shared" si="27"/>
        <v>0</v>
      </c>
      <c r="F92" s="38">
        <f t="shared" si="27"/>
        <v>0</v>
      </c>
      <c r="G92" s="38">
        <f t="shared" si="27"/>
        <v>0</v>
      </c>
      <c r="H92" s="38">
        <f t="shared" si="27"/>
        <v>0</v>
      </c>
      <c r="I92" s="38">
        <f t="shared" si="27"/>
        <v>0</v>
      </c>
      <c r="J92" s="38">
        <f t="shared" si="27"/>
        <v>0</v>
      </c>
      <c r="K92" s="38">
        <f t="shared" si="27"/>
        <v>0</v>
      </c>
      <c r="L92" s="38">
        <f t="shared" si="27"/>
        <v>0</v>
      </c>
      <c r="M92" s="38">
        <f t="shared" si="27"/>
        <v>0</v>
      </c>
      <c r="N92" s="38">
        <f t="shared" si="27"/>
        <v>0</v>
      </c>
      <c r="O92" s="34"/>
    </row>
    <row r="93" spans="1:15" ht="31.5" customHeight="1">
      <c r="A93" s="39" t="s">
        <v>216</v>
      </c>
      <c r="B93" s="40">
        <f>C93+K93</f>
        <v>1550</v>
      </c>
      <c r="C93" s="40">
        <f>SUM(D93:J93)</f>
        <v>1550</v>
      </c>
      <c r="D93" s="40">
        <v>1550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34"/>
    </row>
    <row r="94" spans="1:15" ht="21.75" customHeight="1">
      <c r="A94" s="39" t="s">
        <v>203</v>
      </c>
      <c r="B94" s="40">
        <f>C94+K94</f>
        <v>265</v>
      </c>
      <c r="C94" s="40">
        <f>SUM(D94:J94)</f>
        <v>265</v>
      </c>
      <c r="D94" s="40">
        <f>1815-D93</f>
        <v>265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34"/>
    </row>
    <row r="95" spans="1:15" ht="14.25">
      <c r="A95" s="35" t="s">
        <v>231</v>
      </c>
      <c r="B95" s="36">
        <f aca="true" t="shared" si="28" ref="B95:N96">B96</f>
        <v>300</v>
      </c>
      <c r="C95" s="36">
        <f t="shared" si="28"/>
        <v>300</v>
      </c>
      <c r="D95" s="36">
        <f t="shared" si="28"/>
        <v>0</v>
      </c>
      <c r="E95" s="36">
        <f t="shared" si="28"/>
        <v>300</v>
      </c>
      <c r="F95" s="36">
        <f t="shared" si="28"/>
        <v>0</v>
      </c>
      <c r="G95" s="36">
        <f t="shared" si="28"/>
        <v>0</v>
      </c>
      <c r="H95" s="36">
        <f t="shared" si="28"/>
        <v>0</v>
      </c>
      <c r="I95" s="36">
        <f t="shared" si="28"/>
        <v>0</v>
      </c>
      <c r="J95" s="36">
        <f t="shared" si="28"/>
        <v>0</v>
      </c>
      <c r="K95" s="36">
        <f t="shared" si="28"/>
        <v>0</v>
      </c>
      <c r="L95" s="36">
        <f t="shared" si="28"/>
        <v>0</v>
      </c>
      <c r="M95" s="36">
        <f t="shared" si="28"/>
        <v>0</v>
      </c>
      <c r="N95" s="36">
        <f t="shared" si="28"/>
        <v>0</v>
      </c>
      <c r="O95" s="34"/>
    </row>
    <row r="96" spans="1:15" ht="21">
      <c r="A96" s="37" t="s">
        <v>232</v>
      </c>
      <c r="B96" s="38">
        <f t="shared" si="28"/>
        <v>300</v>
      </c>
      <c r="C96" s="38">
        <f t="shared" si="28"/>
        <v>300</v>
      </c>
      <c r="D96" s="38">
        <f t="shared" si="28"/>
        <v>0</v>
      </c>
      <c r="E96" s="38">
        <f t="shared" si="28"/>
        <v>300</v>
      </c>
      <c r="F96" s="38">
        <f t="shared" si="28"/>
        <v>0</v>
      </c>
      <c r="G96" s="38">
        <f t="shared" si="28"/>
        <v>0</v>
      </c>
      <c r="H96" s="38">
        <f t="shared" si="28"/>
        <v>0</v>
      </c>
      <c r="I96" s="38">
        <f t="shared" si="28"/>
        <v>0</v>
      </c>
      <c r="J96" s="38">
        <f t="shared" si="28"/>
        <v>0</v>
      </c>
      <c r="K96" s="38">
        <f t="shared" si="28"/>
        <v>0</v>
      </c>
      <c r="L96" s="38">
        <f t="shared" si="28"/>
        <v>0</v>
      </c>
      <c r="M96" s="38">
        <f t="shared" si="28"/>
        <v>0</v>
      </c>
      <c r="N96" s="38">
        <f t="shared" si="28"/>
        <v>0</v>
      </c>
      <c r="O96" s="34"/>
    </row>
    <row r="97" spans="1:15" ht="33.75">
      <c r="A97" s="39" t="s">
        <v>224</v>
      </c>
      <c r="B97" s="40">
        <f>C97+K97</f>
        <v>300</v>
      </c>
      <c r="C97" s="40">
        <f>SUM(D97:J97)</f>
        <v>300</v>
      </c>
      <c r="D97" s="40">
        <v>0</v>
      </c>
      <c r="E97" s="40">
        <v>300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34"/>
    </row>
    <row r="98" spans="1:15" ht="33.75">
      <c r="A98" s="35" t="s">
        <v>233</v>
      </c>
      <c r="B98" s="36">
        <f aca="true" t="shared" si="29" ref="B98:N98">B99+B111+B114</f>
        <v>360586</v>
      </c>
      <c r="C98" s="36">
        <f t="shared" si="29"/>
        <v>360586</v>
      </c>
      <c r="D98" s="36">
        <f t="shared" si="29"/>
        <v>160536</v>
      </c>
      <c r="E98" s="36">
        <f t="shared" si="29"/>
        <v>188050</v>
      </c>
      <c r="F98" s="36">
        <f t="shared" si="29"/>
        <v>0</v>
      </c>
      <c r="G98" s="36">
        <f t="shared" si="29"/>
        <v>12000</v>
      </c>
      <c r="H98" s="36">
        <f t="shared" si="29"/>
        <v>0</v>
      </c>
      <c r="I98" s="36">
        <f t="shared" si="29"/>
        <v>0</v>
      </c>
      <c r="J98" s="36">
        <f t="shared" si="29"/>
        <v>0</v>
      </c>
      <c r="K98" s="36">
        <f t="shared" si="29"/>
        <v>0</v>
      </c>
      <c r="L98" s="36">
        <f t="shared" si="29"/>
        <v>0</v>
      </c>
      <c r="M98" s="36">
        <f t="shared" si="29"/>
        <v>0</v>
      </c>
      <c r="N98" s="36">
        <f t="shared" si="29"/>
        <v>0</v>
      </c>
      <c r="O98" s="34"/>
    </row>
    <row r="99" spans="1:15" ht="21">
      <c r="A99" s="37" t="s">
        <v>234</v>
      </c>
      <c r="B99" s="38">
        <f aca="true" t="shared" si="30" ref="B99:N99">SUM(B100:B110)</f>
        <v>154500</v>
      </c>
      <c r="C99" s="38">
        <f t="shared" si="30"/>
        <v>154500</v>
      </c>
      <c r="D99" s="38">
        <f t="shared" si="30"/>
        <v>24000</v>
      </c>
      <c r="E99" s="38">
        <f t="shared" si="30"/>
        <v>120500</v>
      </c>
      <c r="F99" s="38">
        <f t="shared" si="30"/>
        <v>0</v>
      </c>
      <c r="G99" s="38">
        <f t="shared" si="30"/>
        <v>10000</v>
      </c>
      <c r="H99" s="38">
        <f t="shared" si="30"/>
        <v>0</v>
      </c>
      <c r="I99" s="38">
        <f t="shared" si="30"/>
        <v>0</v>
      </c>
      <c r="J99" s="38">
        <f t="shared" si="30"/>
        <v>0</v>
      </c>
      <c r="K99" s="38">
        <f t="shared" si="30"/>
        <v>0</v>
      </c>
      <c r="L99" s="38">
        <f t="shared" si="30"/>
        <v>0</v>
      </c>
      <c r="M99" s="38">
        <f t="shared" si="30"/>
        <v>0</v>
      </c>
      <c r="N99" s="38">
        <f t="shared" si="30"/>
        <v>0</v>
      </c>
      <c r="O99" s="34"/>
    </row>
    <row r="100" spans="1:15" ht="24" customHeight="1">
      <c r="A100" s="39" t="s">
        <v>235</v>
      </c>
      <c r="B100" s="40">
        <f aca="true" t="shared" si="31" ref="B100:B110">C100+K100</f>
        <v>10000</v>
      </c>
      <c r="C100" s="40">
        <f aca="true" t="shared" si="32" ref="C100:C110">SUM(D100:J100)</f>
        <v>10000</v>
      </c>
      <c r="D100" s="40">
        <v>0</v>
      </c>
      <c r="E100" s="40">
        <v>0</v>
      </c>
      <c r="F100" s="40">
        <v>0</v>
      </c>
      <c r="G100" s="40">
        <v>10000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34"/>
    </row>
    <row r="101" spans="1:15" ht="21.75" customHeight="1">
      <c r="A101" s="39" t="s">
        <v>203</v>
      </c>
      <c r="B101" s="40">
        <f t="shared" si="31"/>
        <v>3500</v>
      </c>
      <c r="C101" s="40">
        <f t="shared" si="32"/>
        <v>3500</v>
      </c>
      <c r="D101" s="40">
        <v>3500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34"/>
    </row>
    <row r="102" spans="1:15" ht="21.75" customHeight="1">
      <c r="A102" s="39" t="s">
        <v>204</v>
      </c>
      <c r="B102" s="40">
        <f t="shared" si="31"/>
        <v>500</v>
      </c>
      <c r="C102" s="40">
        <f t="shared" si="32"/>
        <v>500</v>
      </c>
      <c r="D102" s="40">
        <v>500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34"/>
    </row>
    <row r="103" spans="1:15" ht="21.75" customHeight="1">
      <c r="A103" s="39" t="s">
        <v>216</v>
      </c>
      <c r="B103" s="40">
        <f t="shared" si="31"/>
        <v>20000</v>
      </c>
      <c r="C103" s="40">
        <f t="shared" si="32"/>
        <v>20000</v>
      </c>
      <c r="D103" s="40">
        <v>20000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34"/>
    </row>
    <row r="104" spans="1:15" ht="21.75" customHeight="1">
      <c r="A104" s="39" t="s">
        <v>205</v>
      </c>
      <c r="B104" s="40">
        <f t="shared" si="31"/>
        <v>50000</v>
      </c>
      <c r="C104" s="40">
        <f t="shared" si="32"/>
        <v>50000</v>
      </c>
      <c r="D104" s="40">
        <v>0</v>
      </c>
      <c r="E104" s="40">
        <v>50000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34"/>
    </row>
    <row r="105" spans="1:15" ht="14.25">
      <c r="A105" s="39" t="s">
        <v>191</v>
      </c>
      <c r="B105" s="40">
        <f t="shared" si="31"/>
        <v>45000</v>
      </c>
      <c r="C105" s="40">
        <f t="shared" si="32"/>
        <v>45000</v>
      </c>
      <c r="D105" s="40">
        <v>0</v>
      </c>
      <c r="E105" s="40">
        <v>45000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34"/>
    </row>
    <row r="106" spans="1:15" ht="23.25" customHeight="1">
      <c r="A106" s="39" t="s">
        <v>184</v>
      </c>
      <c r="B106" s="40">
        <f t="shared" si="31"/>
        <v>2000</v>
      </c>
      <c r="C106" s="40">
        <f t="shared" si="32"/>
        <v>2000</v>
      </c>
      <c r="D106" s="40">
        <v>0</v>
      </c>
      <c r="E106" s="40">
        <v>2000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34"/>
    </row>
    <row r="107" spans="1:15" ht="22.5">
      <c r="A107" s="39" t="s">
        <v>217</v>
      </c>
      <c r="B107" s="40">
        <f t="shared" si="31"/>
        <v>1500</v>
      </c>
      <c r="C107" s="40">
        <f t="shared" si="32"/>
        <v>1500</v>
      </c>
      <c r="D107" s="40">
        <v>0</v>
      </c>
      <c r="E107" s="40">
        <v>1500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34"/>
    </row>
    <row r="108" spans="1:15" ht="22.5">
      <c r="A108" s="39" t="s">
        <v>185</v>
      </c>
      <c r="B108" s="40">
        <f t="shared" si="31"/>
        <v>10000</v>
      </c>
      <c r="C108" s="40">
        <f t="shared" si="32"/>
        <v>10000</v>
      </c>
      <c r="D108" s="40">
        <v>0</v>
      </c>
      <c r="E108" s="40">
        <v>10000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34"/>
    </row>
    <row r="109" spans="1:15" ht="22.5">
      <c r="A109" s="39" t="s">
        <v>236</v>
      </c>
      <c r="B109" s="40">
        <f t="shared" si="31"/>
        <v>2000</v>
      </c>
      <c r="C109" s="40">
        <f t="shared" si="32"/>
        <v>2000</v>
      </c>
      <c r="D109" s="40">
        <v>0</v>
      </c>
      <c r="E109" s="40">
        <v>2000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34"/>
    </row>
    <row r="110" spans="1:15" ht="14.25">
      <c r="A110" s="39" t="s">
        <v>186</v>
      </c>
      <c r="B110" s="40">
        <f t="shared" si="31"/>
        <v>10000</v>
      </c>
      <c r="C110" s="40">
        <f t="shared" si="32"/>
        <v>10000</v>
      </c>
      <c r="D110" s="40">
        <v>0</v>
      </c>
      <c r="E110" s="40">
        <v>10000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34"/>
    </row>
    <row r="111" spans="1:15" ht="21">
      <c r="A111" s="37" t="s">
        <v>237</v>
      </c>
      <c r="B111" s="38">
        <f aca="true" t="shared" si="33" ref="B111:N111">SUM(B112:B113)</f>
        <v>1550</v>
      </c>
      <c r="C111" s="38">
        <f t="shared" si="33"/>
        <v>1550</v>
      </c>
      <c r="D111" s="38">
        <f t="shared" si="33"/>
        <v>0</v>
      </c>
      <c r="E111" s="38">
        <f t="shared" si="33"/>
        <v>1550</v>
      </c>
      <c r="F111" s="38">
        <f t="shared" si="33"/>
        <v>0</v>
      </c>
      <c r="G111" s="38">
        <f t="shared" si="33"/>
        <v>0</v>
      </c>
      <c r="H111" s="38">
        <f t="shared" si="33"/>
        <v>0</v>
      </c>
      <c r="I111" s="38">
        <f t="shared" si="33"/>
        <v>0</v>
      </c>
      <c r="J111" s="38">
        <f t="shared" si="33"/>
        <v>0</v>
      </c>
      <c r="K111" s="38">
        <f t="shared" si="33"/>
        <v>0</v>
      </c>
      <c r="L111" s="38">
        <f t="shared" si="33"/>
        <v>0</v>
      </c>
      <c r="M111" s="38">
        <f t="shared" si="33"/>
        <v>0</v>
      </c>
      <c r="N111" s="38">
        <f t="shared" si="33"/>
        <v>0</v>
      </c>
      <c r="O111" s="34"/>
    </row>
    <row r="112" spans="1:15" ht="28.5" customHeight="1">
      <c r="A112" s="39" t="s">
        <v>205</v>
      </c>
      <c r="B112" s="40">
        <f>C112+K112</f>
        <v>1000</v>
      </c>
      <c r="C112" s="40">
        <f>SUM(D112:J112)</f>
        <v>1000</v>
      </c>
      <c r="D112" s="40">
        <v>0</v>
      </c>
      <c r="E112" s="40">
        <v>1000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34"/>
    </row>
    <row r="113" spans="1:15" ht="22.5">
      <c r="A113" s="39" t="s">
        <v>185</v>
      </c>
      <c r="B113" s="40">
        <f>C113+K113</f>
        <v>550</v>
      </c>
      <c r="C113" s="40">
        <f>SUM(D113:J113)</f>
        <v>550</v>
      </c>
      <c r="D113" s="40">
        <v>0</v>
      </c>
      <c r="E113" s="40">
        <v>550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34"/>
    </row>
    <row r="114" spans="1:15" ht="14.25">
      <c r="A114" s="37" t="s">
        <v>238</v>
      </c>
      <c r="B114" s="38">
        <f aca="true" t="shared" si="34" ref="B114:G114">SUM(B115:B128)</f>
        <v>204536</v>
      </c>
      <c r="C114" s="38">
        <f t="shared" si="34"/>
        <v>204536</v>
      </c>
      <c r="D114" s="38">
        <f t="shared" si="34"/>
        <v>136536</v>
      </c>
      <c r="E114" s="38">
        <f t="shared" si="34"/>
        <v>66000</v>
      </c>
      <c r="F114" s="38">
        <f t="shared" si="34"/>
        <v>0</v>
      </c>
      <c r="G114" s="38">
        <f t="shared" si="34"/>
        <v>2000</v>
      </c>
      <c r="H114" s="38">
        <f aca="true" t="shared" si="35" ref="H114:N114">SUM(H115:H127)</f>
        <v>0</v>
      </c>
      <c r="I114" s="38">
        <f t="shared" si="35"/>
        <v>0</v>
      </c>
      <c r="J114" s="38">
        <f t="shared" si="35"/>
        <v>0</v>
      </c>
      <c r="K114" s="38">
        <f t="shared" si="35"/>
        <v>0</v>
      </c>
      <c r="L114" s="38">
        <f t="shared" si="35"/>
        <v>0</v>
      </c>
      <c r="M114" s="38">
        <f t="shared" si="35"/>
        <v>0</v>
      </c>
      <c r="N114" s="38">
        <f t="shared" si="35"/>
        <v>0</v>
      </c>
      <c r="O114" s="34"/>
    </row>
    <row r="115" spans="1:15" ht="22.5">
      <c r="A115" s="39" t="s">
        <v>213</v>
      </c>
      <c r="B115" s="40">
        <f aca="true" t="shared" si="36" ref="B115:B127">C115+K115</f>
        <v>2000</v>
      </c>
      <c r="C115" s="40">
        <f aca="true" t="shared" si="37" ref="C115:C127">SUM(D115:J115)</f>
        <v>2000</v>
      </c>
      <c r="D115" s="40">
        <v>0</v>
      </c>
      <c r="E115" s="40">
        <v>0</v>
      </c>
      <c r="F115" s="40">
        <v>0</v>
      </c>
      <c r="G115" s="40">
        <v>2000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34"/>
    </row>
    <row r="116" spans="1:15" ht="19.5" customHeight="1">
      <c r="A116" s="39" t="s">
        <v>202</v>
      </c>
      <c r="B116" s="40">
        <f t="shared" si="36"/>
        <v>105689</v>
      </c>
      <c r="C116" s="40">
        <f t="shared" si="37"/>
        <v>105689</v>
      </c>
      <c r="D116" s="40">
        <v>105689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34"/>
    </row>
    <row r="117" spans="1:15" ht="24" customHeight="1">
      <c r="A117" s="39" t="s">
        <v>214</v>
      </c>
      <c r="B117" s="40">
        <f t="shared" si="36"/>
        <v>8520</v>
      </c>
      <c r="C117" s="40">
        <f t="shared" si="37"/>
        <v>8520</v>
      </c>
      <c r="D117" s="40">
        <v>8520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34"/>
    </row>
    <row r="118" spans="1:15" ht="21.75" customHeight="1">
      <c r="A118" s="39" t="s">
        <v>203</v>
      </c>
      <c r="B118" s="40">
        <f t="shared" si="36"/>
        <v>19529</v>
      </c>
      <c r="C118" s="40">
        <f t="shared" si="37"/>
        <v>19529</v>
      </c>
      <c r="D118" s="40">
        <v>19529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34"/>
    </row>
    <row r="119" spans="1:15" ht="22.5" customHeight="1">
      <c r="A119" s="39" t="s">
        <v>204</v>
      </c>
      <c r="B119" s="40">
        <f t="shared" si="36"/>
        <v>2798</v>
      </c>
      <c r="C119" s="40">
        <f t="shared" si="37"/>
        <v>2798</v>
      </c>
      <c r="D119" s="40">
        <v>2798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34"/>
    </row>
    <row r="120" spans="1:15" ht="21" customHeight="1">
      <c r="A120" s="39" t="s">
        <v>205</v>
      </c>
      <c r="B120" s="40">
        <f t="shared" si="36"/>
        <v>3000</v>
      </c>
      <c r="C120" s="40">
        <f t="shared" si="37"/>
        <v>3000</v>
      </c>
      <c r="D120" s="40">
        <v>0</v>
      </c>
      <c r="E120" s="40">
        <v>3000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34"/>
    </row>
    <row r="121" spans="1:15" ht="14.25">
      <c r="A121" s="39" t="s">
        <v>191</v>
      </c>
      <c r="B121" s="40">
        <f t="shared" si="36"/>
        <v>13500</v>
      </c>
      <c r="C121" s="40">
        <f t="shared" si="37"/>
        <v>13500</v>
      </c>
      <c r="D121" s="40">
        <v>0</v>
      </c>
      <c r="E121" s="40">
        <v>13500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34"/>
    </row>
    <row r="122" spans="1:15" ht="21.75" customHeight="1">
      <c r="A122" s="39" t="s">
        <v>184</v>
      </c>
      <c r="B122" s="40">
        <f t="shared" si="36"/>
        <v>500</v>
      </c>
      <c r="C122" s="40">
        <f t="shared" si="37"/>
        <v>500</v>
      </c>
      <c r="D122" s="40">
        <v>0</v>
      </c>
      <c r="E122" s="40">
        <v>500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34"/>
    </row>
    <row r="123" spans="1:15" ht="22.5">
      <c r="A123" s="39" t="s">
        <v>217</v>
      </c>
      <c r="B123" s="40">
        <f t="shared" si="36"/>
        <v>1000</v>
      </c>
      <c r="C123" s="40">
        <f t="shared" si="37"/>
        <v>1000</v>
      </c>
      <c r="D123" s="40">
        <v>0</v>
      </c>
      <c r="E123" s="40">
        <v>1000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34"/>
    </row>
    <row r="124" spans="1:15" ht="22.5">
      <c r="A124" s="39" t="s">
        <v>185</v>
      </c>
      <c r="B124" s="40">
        <f t="shared" si="36"/>
        <v>28000</v>
      </c>
      <c r="C124" s="40">
        <f t="shared" si="37"/>
        <v>28000</v>
      </c>
      <c r="D124" s="40">
        <v>0</v>
      </c>
      <c r="E124" s="40">
        <v>28000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34"/>
    </row>
    <row r="125" spans="1:15" ht="22.5">
      <c r="A125" s="39" t="s">
        <v>218</v>
      </c>
      <c r="B125" s="40">
        <f t="shared" si="36"/>
        <v>8000</v>
      </c>
      <c r="C125" s="40">
        <f t="shared" si="37"/>
        <v>8000</v>
      </c>
      <c r="D125" s="40">
        <v>0</v>
      </c>
      <c r="E125" s="40">
        <v>8000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34"/>
    </row>
    <row r="126" spans="1:15" ht="14.25">
      <c r="A126" s="39" t="s">
        <v>186</v>
      </c>
      <c r="B126" s="40">
        <f t="shared" si="36"/>
        <v>6500</v>
      </c>
      <c r="C126" s="40">
        <f t="shared" si="37"/>
        <v>6500</v>
      </c>
      <c r="D126" s="40">
        <v>0</v>
      </c>
      <c r="E126" s="40">
        <v>6500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34"/>
    </row>
    <row r="127" spans="1:15" ht="14.25">
      <c r="A127" s="39" t="s">
        <v>206</v>
      </c>
      <c r="B127" s="40">
        <f t="shared" si="36"/>
        <v>4000</v>
      </c>
      <c r="C127" s="40">
        <f t="shared" si="37"/>
        <v>4000</v>
      </c>
      <c r="D127" s="40">
        <v>0</v>
      </c>
      <c r="E127" s="40">
        <v>4000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34"/>
    </row>
    <row r="128" spans="1:15" ht="22.5">
      <c r="A128" s="39" t="s">
        <v>192</v>
      </c>
      <c r="B128" s="40">
        <v>1500</v>
      </c>
      <c r="C128" s="40">
        <v>1500</v>
      </c>
      <c r="D128" s="40">
        <v>0</v>
      </c>
      <c r="E128" s="40">
        <v>1500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34"/>
    </row>
    <row r="129" spans="1:15" ht="21">
      <c r="A129" s="44" t="s">
        <v>239</v>
      </c>
      <c r="B129" s="45">
        <f aca="true" t="shared" si="38" ref="B129:N129">B130+B132</f>
        <v>345361</v>
      </c>
      <c r="C129" s="45">
        <f t="shared" si="38"/>
        <v>345361</v>
      </c>
      <c r="D129" s="45">
        <f t="shared" si="38"/>
        <v>0</v>
      </c>
      <c r="E129" s="45">
        <f t="shared" si="38"/>
        <v>0</v>
      </c>
      <c r="F129" s="45">
        <f t="shared" si="38"/>
        <v>0</v>
      </c>
      <c r="G129" s="45">
        <f t="shared" si="38"/>
        <v>0</v>
      </c>
      <c r="H129" s="45">
        <f t="shared" si="38"/>
        <v>0</v>
      </c>
      <c r="I129" s="45">
        <f t="shared" si="38"/>
        <v>100361</v>
      </c>
      <c r="J129" s="45">
        <f t="shared" si="38"/>
        <v>245000</v>
      </c>
      <c r="K129" s="45">
        <f t="shared" si="38"/>
        <v>0</v>
      </c>
      <c r="L129" s="45">
        <f t="shared" si="38"/>
        <v>0</v>
      </c>
      <c r="M129" s="45">
        <f t="shared" si="38"/>
        <v>0</v>
      </c>
      <c r="N129" s="45">
        <f t="shared" si="38"/>
        <v>0</v>
      </c>
      <c r="O129" s="34"/>
    </row>
    <row r="130" spans="1:15" ht="31.5">
      <c r="A130" s="37" t="s">
        <v>240</v>
      </c>
      <c r="B130" s="38">
        <f aca="true" t="shared" si="39" ref="B130:N130">B131</f>
        <v>245000</v>
      </c>
      <c r="C130" s="38">
        <f t="shared" si="39"/>
        <v>245000</v>
      </c>
      <c r="D130" s="38">
        <f t="shared" si="39"/>
        <v>0</v>
      </c>
      <c r="E130" s="38">
        <f t="shared" si="39"/>
        <v>0</v>
      </c>
      <c r="F130" s="38">
        <f t="shared" si="39"/>
        <v>0</v>
      </c>
      <c r="G130" s="38">
        <f t="shared" si="39"/>
        <v>0</v>
      </c>
      <c r="H130" s="38">
        <f t="shared" si="39"/>
        <v>0</v>
      </c>
      <c r="I130" s="38">
        <f t="shared" si="39"/>
        <v>0</v>
      </c>
      <c r="J130" s="38">
        <f t="shared" si="39"/>
        <v>245000</v>
      </c>
      <c r="K130" s="38">
        <f t="shared" si="39"/>
        <v>0</v>
      </c>
      <c r="L130" s="38">
        <f t="shared" si="39"/>
        <v>0</v>
      </c>
      <c r="M130" s="38">
        <f t="shared" si="39"/>
        <v>0</v>
      </c>
      <c r="N130" s="38">
        <f t="shared" si="39"/>
        <v>0</v>
      </c>
      <c r="O130" s="34"/>
    </row>
    <row r="131" spans="1:15" ht="56.25" customHeight="1">
      <c r="A131" s="39" t="s">
        <v>241</v>
      </c>
      <c r="B131" s="40">
        <f>C131+K131</f>
        <v>245000</v>
      </c>
      <c r="C131" s="40">
        <f>SUM(D131:J131)</f>
        <v>245000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245000</v>
      </c>
      <c r="K131" s="40">
        <v>0</v>
      </c>
      <c r="L131" s="40">
        <v>0</v>
      </c>
      <c r="M131" s="40">
        <v>0</v>
      </c>
      <c r="N131" s="40">
        <v>0</v>
      </c>
      <c r="O131" s="34"/>
    </row>
    <row r="132" spans="1:15" ht="27" customHeight="1">
      <c r="A132" s="37" t="s">
        <v>242</v>
      </c>
      <c r="B132" s="38">
        <f aca="true" t="shared" si="40" ref="B132:I132">B133</f>
        <v>100361</v>
      </c>
      <c r="C132" s="38">
        <f t="shared" si="40"/>
        <v>100361</v>
      </c>
      <c r="D132" s="38">
        <f t="shared" si="40"/>
        <v>0</v>
      </c>
      <c r="E132" s="38">
        <f t="shared" si="40"/>
        <v>0</v>
      </c>
      <c r="F132" s="38">
        <f t="shared" si="40"/>
        <v>0</v>
      </c>
      <c r="G132" s="38">
        <f t="shared" si="40"/>
        <v>0</v>
      </c>
      <c r="H132" s="38">
        <f t="shared" si="40"/>
        <v>0</v>
      </c>
      <c r="I132" s="38">
        <f t="shared" si="40"/>
        <v>100361</v>
      </c>
      <c r="J132" s="38">
        <v>0</v>
      </c>
      <c r="K132" s="38">
        <f>K133</f>
        <v>0</v>
      </c>
      <c r="L132" s="38">
        <f>L133</f>
        <v>0</v>
      </c>
      <c r="M132" s="38">
        <f>M133</f>
        <v>0</v>
      </c>
      <c r="N132" s="38">
        <f>N133</f>
        <v>0</v>
      </c>
      <c r="O132" s="34"/>
    </row>
    <row r="133" spans="1:15" ht="27" customHeight="1">
      <c r="A133" s="39" t="s">
        <v>243</v>
      </c>
      <c r="B133" s="40">
        <f>C133+K133</f>
        <v>100361</v>
      </c>
      <c r="C133" s="40">
        <f>SUM(D133:I133)</f>
        <v>100361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100361</v>
      </c>
      <c r="J133" s="46">
        <v>0</v>
      </c>
      <c r="K133" s="40">
        <v>0</v>
      </c>
      <c r="L133" s="40">
        <v>0</v>
      </c>
      <c r="M133" s="40">
        <v>0</v>
      </c>
      <c r="N133" s="40">
        <v>0</v>
      </c>
      <c r="O133" s="34"/>
    </row>
    <row r="134" spans="1:15" ht="18.75" customHeight="1">
      <c r="A134" s="35" t="s">
        <v>244</v>
      </c>
      <c r="B134" s="36">
        <f aca="true" t="shared" si="41" ref="B134:N134">B135</f>
        <v>100000</v>
      </c>
      <c r="C134" s="36">
        <f t="shared" si="41"/>
        <v>100000</v>
      </c>
      <c r="D134" s="36">
        <f t="shared" si="41"/>
        <v>0</v>
      </c>
      <c r="E134" s="36">
        <f t="shared" si="41"/>
        <v>100000</v>
      </c>
      <c r="F134" s="36">
        <f t="shared" si="41"/>
        <v>0</v>
      </c>
      <c r="G134" s="36">
        <f t="shared" si="41"/>
        <v>0</v>
      </c>
      <c r="H134" s="36">
        <f t="shared" si="41"/>
        <v>0</v>
      </c>
      <c r="I134" s="36">
        <f t="shared" si="41"/>
        <v>0</v>
      </c>
      <c r="J134" s="36">
        <f t="shared" si="41"/>
        <v>0</v>
      </c>
      <c r="K134" s="36">
        <f t="shared" si="41"/>
        <v>0</v>
      </c>
      <c r="L134" s="36">
        <f t="shared" si="41"/>
        <v>0</v>
      </c>
      <c r="M134" s="36">
        <f t="shared" si="41"/>
        <v>0</v>
      </c>
      <c r="N134" s="36">
        <f t="shared" si="41"/>
        <v>0</v>
      </c>
      <c r="O134" s="34"/>
    </row>
    <row r="135" spans="1:15" ht="21.75" customHeight="1">
      <c r="A135" s="37" t="s">
        <v>245</v>
      </c>
      <c r="B135" s="38">
        <f aca="true" t="shared" si="42" ref="B135:N135">SUM(B136:B137)</f>
        <v>100000</v>
      </c>
      <c r="C135" s="38">
        <f t="shared" si="42"/>
        <v>100000</v>
      </c>
      <c r="D135" s="38">
        <f t="shared" si="42"/>
        <v>0</v>
      </c>
      <c r="E135" s="38">
        <f t="shared" si="42"/>
        <v>100000</v>
      </c>
      <c r="F135" s="38">
        <f t="shared" si="42"/>
        <v>0</v>
      </c>
      <c r="G135" s="38">
        <f t="shared" si="42"/>
        <v>0</v>
      </c>
      <c r="H135" s="38">
        <f t="shared" si="42"/>
        <v>0</v>
      </c>
      <c r="I135" s="38">
        <f t="shared" si="42"/>
        <v>0</v>
      </c>
      <c r="J135" s="38">
        <f t="shared" si="42"/>
        <v>0</v>
      </c>
      <c r="K135" s="38">
        <f t="shared" si="42"/>
        <v>0</v>
      </c>
      <c r="L135" s="38">
        <f t="shared" si="42"/>
        <v>0</v>
      </c>
      <c r="M135" s="38">
        <f t="shared" si="42"/>
        <v>0</v>
      </c>
      <c r="N135" s="38">
        <f t="shared" si="42"/>
        <v>0</v>
      </c>
      <c r="O135" s="34"/>
    </row>
    <row r="136" spans="1:15" ht="14.25">
      <c r="A136" s="39" t="s">
        <v>246</v>
      </c>
      <c r="B136" s="40">
        <f>C136+K136</f>
        <v>48000</v>
      </c>
      <c r="C136" s="40">
        <f>SUM(D136:J136)</f>
        <v>48000</v>
      </c>
      <c r="D136" s="40">
        <v>0</v>
      </c>
      <c r="E136" s="40">
        <v>48000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34"/>
    </row>
    <row r="137" spans="1:15" ht="27" customHeight="1">
      <c r="A137" s="39" t="s">
        <v>247</v>
      </c>
      <c r="B137" s="40">
        <f>C137+K137</f>
        <v>52000</v>
      </c>
      <c r="C137" s="40">
        <f>SUM(D137:J137)</f>
        <v>52000</v>
      </c>
      <c r="D137" s="40">
        <v>0</v>
      </c>
      <c r="E137" s="40">
        <v>52000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34"/>
    </row>
    <row r="138" spans="1:15" ht="22.5">
      <c r="A138" s="35" t="s">
        <v>248</v>
      </c>
      <c r="B138" s="36">
        <f aca="true" t="shared" si="43" ref="B138:N138">B139+B142</f>
        <v>232831.25</v>
      </c>
      <c r="C138" s="36">
        <f t="shared" si="43"/>
        <v>140000</v>
      </c>
      <c r="D138" s="36">
        <f t="shared" si="43"/>
        <v>0</v>
      </c>
      <c r="E138" s="36">
        <f t="shared" si="43"/>
        <v>140000</v>
      </c>
      <c r="F138" s="36">
        <f t="shared" si="43"/>
        <v>0</v>
      </c>
      <c r="G138" s="36">
        <f t="shared" si="43"/>
        <v>0</v>
      </c>
      <c r="H138" s="36">
        <f t="shared" si="43"/>
        <v>0</v>
      </c>
      <c r="I138" s="36">
        <f t="shared" si="43"/>
        <v>0</v>
      </c>
      <c r="J138" s="36">
        <f t="shared" si="43"/>
        <v>0</v>
      </c>
      <c r="K138" s="36">
        <f t="shared" si="43"/>
        <v>92831.25</v>
      </c>
      <c r="L138" s="36">
        <f t="shared" si="43"/>
        <v>92831.25</v>
      </c>
      <c r="M138" s="36">
        <f t="shared" si="43"/>
        <v>0</v>
      </c>
      <c r="N138" s="36">
        <f t="shared" si="43"/>
        <v>0</v>
      </c>
      <c r="O138" s="34"/>
    </row>
    <row r="139" spans="1:15" ht="14.25">
      <c r="A139" s="37" t="s">
        <v>249</v>
      </c>
      <c r="B139" s="38">
        <f aca="true" t="shared" si="44" ref="B139:N139">SUM(B140:B141)</f>
        <v>172831.25</v>
      </c>
      <c r="C139" s="38">
        <f t="shared" si="44"/>
        <v>80000</v>
      </c>
      <c r="D139" s="38">
        <f t="shared" si="44"/>
        <v>0</v>
      </c>
      <c r="E139" s="38">
        <f t="shared" si="44"/>
        <v>80000</v>
      </c>
      <c r="F139" s="38">
        <f t="shared" si="44"/>
        <v>0</v>
      </c>
      <c r="G139" s="38">
        <f t="shared" si="44"/>
        <v>0</v>
      </c>
      <c r="H139" s="38">
        <f t="shared" si="44"/>
        <v>0</v>
      </c>
      <c r="I139" s="38">
        <f t="shared" si="44"/>
        <v>0</v>
      </c>
      <c r="J139" s="38">
        <f t="shared" si="44"/>
        <v>0</v>
      </c>
      <c r="K139" s="38">
        <f t="shared" si="44"/>
        <v>92831.25</v>
      </c>
      <c r="L139" s="38">
        <f t="shared" si="44"/>
        <v>92831.25</v>
      </c>
      <c r="M139" s="38">
        <f t="shared" si="44"/>
        <v>0</v>
      </c>
      <c r="N139" s="38">
        <f t="shared" si="44"/>
        <v>0</v>
      </c>
      <c r="O139" s="34"/>
    </row>
    <row r="140" spans="1:15" ht="48" customHeight="1">
      <c r="A140" s="39" t="s">
        <v>250</v>
      </c>
      <c r="B140" s="47">
        <f>C140</f>
        <v>80000</v>
      </c>
      <c r="C140" s="47">
        <f>E140</f>
        <v>80000</v>
      </c>
      <c r="D140" s="47">
        <f>SUM(D143:D143)</f>
        <v>0</v>
      </c>
      <c r="E140" s="47">
        <v>80000</v>
      </c>
      <c r="F140" s="47">
        <f aca="true" t="shared" si="45" ref="F140:M140">SUM(F143:F143)</f>
        <v>0</v>
      </c>
      <c r="G140" s="47">
        <f t="shared" si="45"/>
        <v>0</v>
      </c>
      <c r="H140" s="47">
        <f t="shared" si="45"/>
        <v>0</v>
      </c>
      <c r="I140" s="47">
        <f t="shared" si="45"/>
        <v>0</v>
      </c>
      <c r="J140" s="47">
        <f t="shared" si="45"/>
        <v>0</v>
      </c>
      <c r="K140" s="47">
        <f t="shared" si="45"/>
        <v>0</v>
      </c>
      <c r="L140" s="47">
        <f t="shared" si="45"/>
        <v>0</v>
      </c>
      <c r="M140" s="47">
        <f t="shared" si="45"/>
        <v>0</v>
      </c>
      <c r="N140" s="47">
        <v>0</v>
      </c>
      <c r="O140" s="34"/>
    </row>
    <row r="141" spans="1:15" ht="50.25" customHeight="1">
      <c r="A141" s="39" t="s">
        <v>251</v>
      </c>
      <c r="B141" s="40">
        <f>C141+K141</f>
        <v>92831.25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92831.25</v>
      </c>
      <c r="L141" s="40">
        <f>K141</f>
        <v>92831.25</v>
      </c>
      <c r="M141" s="40">
        <v>0</v>
      </c>
      <c r="N141" s="40">
        <v>0</v>
      </c>
      <c r="O141" s="34"/>
    </row>
    <row r="142" spans="1:15" ht="21">
      <c r="A142" s="37" t="s">
        <v>252</v>
      </c>
      <c r="B142" s="38">
        <f aca="true" t="shared" si="46" ref="B142:N142">B143</f>
        <v>60000</v>
      </c>
      <c r="C142" s="38">
        <f t="shared" si="46"/>
        <v>60000</v>
      </c>
      <c r="D142" s="38">
        <f t="shared" si="46"/>
        <v>0</v>
      </c>
      <c r="E142" s="38">
        <f t="shared" si="46"/>
        <v>60000</v>
      </c>
      <c r="F142" s="38">
        <f t="shared" si="46"/>
        <v>0</v>
      </c>
      <c r="G142" s="38">
        <f t="shared" si="46"/>
        <v>0</v>
      </c>
      <c r="H142" s="38">
        <f t="shared" si="46"/>
        <v>0</v>
      </c>
      <c r="I142" s="38">
        <f t="shared" si="46"/>
        <v>0</v>
      </c>
      <c r="J142" s="38">
        <f t="shared" si="46"/>
        <v>0</v>
      </c>
      <c r="K142" s="38">
        <f t="shared" si="46"/>
        <v>0</v>
      </c>
      <c r="L142" s="38">
        <f t="shared" si="46"/>
        <v>0</v>
      </c>
      <c r="M142" s="38">
        <f t="shared" si="46"/>
        <v>0</v>
      </c>
      <c r="N142" s="38">
        <f t="shared" si="46"/>
        <v>0</v>
      </c>
      <c r="O142" s="34"/>
    </row>
    <row r="143" spans="1:15" ht="22.5">
      <c r="A143" s="39" t="s">
        <v>253</v>
      </c>
      <c r="B143" s="40">
        <f>C143+K143</f>
        <v>60000</v>
      </c>
      <c r="C143" s="40">
        <f>SUM(D143:J143)</f>
        <v>60000</v>
      </c>
      <c r="D143" s="40">
        <v>0</v>
      </c>
      <c r="E143" s="40">
        <v>60000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34"/>
    </row>
    <row r="144" spans="1:15" ht="14.25">
      <c r="A144" s="35" t="s">
        <v>254</v>
      </c>
      <c r="B144" s="36">
        <f aca="true" t="shared" si="47" ref="B144:N144">B145+B149+B154</f>
        <v>56509</v>
      </c>
      <c r="C144" s="36">
        <f t="shared" si="47"/>
        <v>56509</v>
      </c>
      <c r="D144" s="36">
        <f t="shared" si="47"/>
        <v>30000</v>
      </c>
      <c r="E144" s="36">
        <f t="shared" si="47"/>
        <v>26509</v>
      </c>
      <c r="F144" s="36">
        <f t="shared" si="47"/>
        <v>0</v>
      </c>
      <c r="G144" s="36">
        <f t="shared" si="47"/>
        <v>0</v>
      </c>
      <c r="H144" s="36">
        <f t="shared" si="47"/>
        <v>0</v>
      </c>
      <c r="I144" s="36">
        <f t="shared" si="47"/>
        <v>0</v>
      </c>
      <c r="J144" s="36">
        <f t="shared" si="47"/>
        <v>0</v>
      </c>
      <c r="K144" s="36">
        <f t="shared" si="47"/>
        <v>0</v>
      </c>
      <c r="L144" s="36">
        <f t="shared" si="47"/>
        <v>0</v>
      </c>
      <c r="M144" s="36">
        <f t="shared" si="47"/>
        <v>0</v>
      </c>
      <c r="N144" s="36">
        <f t="shared" si="47"/>
        <v>0</v>
      </c>
      <c r="O144" s="34"/>
    </row>
    <row r="145" spans="1:15" ht="25.5" customHeight="1">
      <c r="A145" s="37" t="s">
        <v>255</v>
      </c>
      <c r="B145" s="38">
        <f aca="true" t="shared" si="48" ref="B145:N145">SUM(B146:B148)</f>
        <v>5000</v>
      </c>
      <c r="C145" s="38">
        <f t="shared" si="48"/>
        <v>5000</v>
      </c>
      <c r="D145" s="38">
        <f t="shared" si="48"/>
        <v>0</v>
      </c>
      <c r="E145" s="38">
        <f t="shared" si="48"/>
        <v>5000</v>
      </c>
      <c r="F145" s="38">
        <f t="shared" si="48"/>
        <v>0</v>
      </c>
      <c r="G145" s="38">
        <f t="shared" si="48"/>
        <v>0</v>
      </c>
      <c r="H145" s="38">
        <f t="shared" si="48"/>
        <v>0</v>
      </c>
      <c r="I145" s="38">
        <f t="shared" si="48"/>
        <v>0</v>
      </c>
      <c r="J145" s="38">
        <f t="shared" si="48"/>
        <v>0</v>
      </c>
      <c r="K145" s="38">
        <f t="shared" si="48"/>
        <v>0</v>
      </c>
      <c r="L145" s="38">
        <f t="shared" si="48"/>
        <v>0</v>
      </c>
      <c r="M145" s="38">
        <f t="shared" si="48"/>
        <v>0</v>
      </c>
      <c r="N145" s="38">
        <f t="shared" si="48"/>
        <v>0</v>
      </c>
      <c r="O145" s="34"/>
    </row>
    <row r="146" spans="1:15" ht="26.25" customHeight="1">
      <c r="A146" s="39" t="s">
        <v>205</v>
      </c>
      <c r="B146" s="40">
        <f>C146+K146</f>
        <v>1000</v>
      </c>
      <c r="C146" s="40">
        <f>SUM(D146:J146)</f>
        <v>1000</v>
      </c>
      <c r="D146" s="40">
        <v>0</v>
      </c>
      <c r="E146" s="40">
        <v>1000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34"/>
    </row>
    <row r="147" spans="1:15" ht="22.5">
      <c r="A147" s="39" t="s">
        <v>185</v>
      </c>
      <c r="B147" s="40">
        <f>C147+K147</f>
        <v>2800</v>
      </c>
      <c r="C147" s="40">
        <f>SUM(D147:J147)</f>
        <v>2800</v>
      </c>
      <c r="D147" s="40">
        <v>0</v>
      </c>
      <c r="E147" s="40">
        <v>2800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34"/>
    </row>
    <row r="148" spans="1:15" ht="33.75">
      <c r="A148" s="39" t="s">
        <v>224</v>
      </c>
      <c r="B148" s="40">
        <f>C148+K148</f>
        <v>1200</v>
      </c>
      <c r="C148" s="40">
        <f>SUM(D148:J148)</f>
        <v>1200</v>
      </c>
      <c r="D148" s="40">
        <v>0</v>
      </c>
      <c r="E148" s="40">
        <v>1200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34"/>
    </row>
    <row r="149" spans="1:15" ht="31.5" customHeight="1">
      <c r="A149" s="37" t="s">
        <v>256</v>
      </c>
      <c r="B149" s="38">
        <f aca="true" t="shared" si="49" ref="B149:N149">SUM(B150:B153)</f>
        <v>49109</v>
      </c>
      <c r="C149" s="38">
        <f t="shared" si="49"/>
        <v>49109</v>
      </c>
      <c r="D149" s="38">
        <f t="shared" si="49"/>
        <v>30000</v>
      </c>
      <c r="E149" s="38">
        <f t="shared" si="49"/>
        <v>19109</v>
      </c>
      <c r="F149" s="38">
        <f t="shared" si="49"/>
        <v>0</v>
      </c>
      <c r="G149" s="38">
        <f t="shared" si="49"/>
        <v>0</v>
      </c>
      <c r="H149" s="38">
        <f t="shared" si="49"/>
        <v>0</v>
      </c>
      <c r="I149" s="38">
        <f t="shared" si="49"/>
        <v>0</v>
      </c>
      <c r="J149" s="38">
        <f t="shared" si="49"/>
        <v>0</v>
      </c>
      <c r="K149" s="38">
        <f t="shared" si="49"/>
        <v>0</v>
      </c>
      <c r="L149" s="38">
        <f t="shared" si="49"/>
        <v>0</v>
      </c>
      <c r="M149" s="38">
        <f t="shared" si="49"/>
        <v>0</v>
      </c>
      <c r="N149" s="38">
        <f t="shared" si="49"/>
        <v>0</v>
      </c>
      <c r="O149" s="34"/>
    </row>
    <row r="150" spans="1:15" ht="21.75" customHeight="1">
      <c r="A150" s="39" t="s">
        <v>216</v>
      </c>
      <c r="B150" s="40">
        <f>C150+K150</f>
        <v>30000</v>
      </c>
      <c r="C150" s="40">
        <f>SUM(D150:J150)</f>
        <v>30000</v>
      </c>
      <c r="D150" s="40">
        <v>30000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34"/>
    </row>
    <row r="151" spans="1:15" ht="26.25" customHeight="1">
      <c r="A151" s="39" t="s">
        <v>205</v>
      </c>
      <c r="B151" s="40">
        <f>C151+K151</f>
        <v>9000</v>
      </c>
      <c r="C151" s="40">
        <f>SUM(D151:J151)</f>
        <v>9000</v>
      </c>
      <c r="D151" s="40">
        <v>0</v>
      </c>
      <c r="E151" s="40">
        <v>9000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34"/>
    </row>
    <row r="152" spans="1:15" ht="22.5">
      <c r="A152" s="39" t="s">
        <v>185</v>
      </c>
      <c r="B152" s="40">
        <f>C152+K152</f>
        <v>9000</v>
      </c>
      <c r="C152" s="40">
        <f>SUM(D152:J152)</f>
        <v>9000</v>
      </c>
      <c r="D152" s="40">
        <v>0</v>
      </c>
      <c r="E152" s="40">
        <v>9000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34"/>
    </row>
    <row r="153" spans="1:15" ht="14.25">
      <c r="A153" s="39" t="s">
        <v>186</v>
      </c>
      <c r="B153" s="40">
        <f>C153+K153</f>
        <v>1109</v>
      </c>
      <c r="C153" s="40">
        <f>SUM(D153:J153)</f>
        <v>1109</v>
      </c>
      <c r="D153" s="40">
        <v>0</v>
      </c>
      <c r="E153" s="40">
        <v>1109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34"/>
    </row>
    <row r="154" spans="1:15" ht="21">
      <c r="A154" s="37" t="s">
        <v>257</v>
      </c>
      <c r="B154" s="38">
        <f aca="true" t="shared" si="50" ref="B154:N154">B155</f>
        <v>2400</v>
      </c>
      <c r="C154" s="38">
        <f t="shared" si="50"/>
        <v>2400</v>
      </c>
      <c r="D154" s="38">
        <f t="shared" si="50"/>
        <v>0</v>
      </c>
      <c r="E154" s="38">
        <f t="shared" si="50"/>
        <v>2400</v>
      </c>
      <c r="F154" s="38">
        <f t="shared" si="50"/>
        <v>0</v>
      </c>
      <c r="G154" s="38">
        <f t="shared" si="50"/>
        <v>0</v>
      </c>
      <c r="H154" s="38">
        <f t="shared" si="50"/>
        <v>0</v>
      </c>
      <c r="I154" s="38">
        <f t="shared" si="50"/>
        <v>0</v>
      </c>
      <c r="J154" s="38">
        <f t="shared" si="50"/>
        <v>0</v>
      </c>
      <c r="K154" s="38">
        <f t="shared" si="50"/>
        <v>0</v>
      </c>
      <c r="L154" s="38">
        <f t="shared" si="50"/>
        <v>0</v>
      </c>
      <c r="M154" s="38">
        <f t="shared" si="50"/>
        <v>0</v>
      </c>
      <c r="N154" s="38">
        <f t="shared" si="50"/>
        <v>0</v>
      </c>
      <c r="O154" s="34"/>
    </row>
    <row r="155" spans="1:15" ht="22.5">
      <c r="A155" s="39" t="s">
        <v>185</v>
      </c>
      <c r="B155" s="40">
        <f>C155+K155</f>
        <v>2400</v>
      </c>
      <c r="C155" s="40">
        <f>SUM(D155:J155)</f>
        <v>2400</v>
      </c>
      <c r="D155" s="40">
        <v>0</v>
      </c>
      <c r="E155" s="40">
        <v>2400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34"/>
    </row>
    <row r="156" spans="1:15" s="51" customFormat="1" ht="11.25">
      <c r="A156" s="48" t="s">
        <v>258</v>
      </c>
      <c r="B156" s="49">
        <v>2000</v>
      </c>
      <c r="C156" s="49">
        <v>2000</v>
      </c>
      <c r="D156" s="49">
        <v>0</v>
      </c>
      <c r="E156" s="49">
        <v>0</v>
      </c>
      <c r="F156" s="49">
        <v>0</v>
      </c>
      <c r="G156" s="49">
        <v>2000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50"/>
    </row>
    <row r="157" spans="1:15" ht="22.5" customHeight="1">
      <c r="A157" s="37" t="s">
        <v>259</v>
      </c>
      <c r="B157" s="40">
        <v>2000</v>
      </c>
      <c r="C157" s="40">
        <v>2000</v>
      </c>
      <c r="D157" s="40">
        <v>0</v>
      </c>
      <c r="E157" s="40">
        <v>0</v>
      </c>
      <c r="F157" s="40">
        <v>0</v>
      </c>
      <c r="G157" s="40">
        <v>2000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34"/>
    </row>
    <row r="158" spans="1:15" ht="14.25">
      <c r="A158" s="39" t="s">
        <v>260</v>
      </c>
      <c r="B158" s="40">
        <v>2000</v>
      </c>
      <c r="C158" s="40">
        <v>2000</v>
      </c>
      <c r="D158" s="40">
        <v>0</v>
      </c>
      <c r="E158" s="40">
        <v>0</v>
      </c>
      <c r="F158" s="40">
        <v>0</v>
      </c>
      <c r="G158" s="40">
        <v>2000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34"/>
    </row>
    <row r="159" spans="1:15" ht="34.5" customHeight="1">
      <c r="A159" s="35" t="s">
        <v>261</v>
      </c>
      <c r="B159" s="36">
        <f aca="true" t="shared" si="51" ref="B159:J159">B160+B162+B168+B180+B185+B189+B175</f>
        <v>3185929</v>
      </c>
      <c r="C159" s="36">
        <f t="shared" si="51"/>
        <v>2385929</v>
      </c>
      <c r="D159" s="36">
        <f t="shared" si="51"/>
        <v>15600</v>
      </c>
      <c r="E159" s="36">
        <f t="shared" si="51"/>
        <v>2370329</v>
      </c>
      <c r="F159" s="36">
        <f t="shared" si="51"/>
        <v>0</v>
      </c>
      <c r="G159" s="36">
        <f t="shared" si="51"/>
        <v>0</v>
      </c>
      <c r="H159" s="36">
        <f t="shared" si="51"/>
        <v>0</v>
      </c>
      <c r="I159" s="36">
        <f t="shared" si="51"/>
        <v>0</v>
      </c>
      <c r="J159" s="36">
        <f t="shared" si="51"/>
        <v>0</v>
      </c>
      <c r="K159" s="36">
        <f>K160+K162+K168+K180+K185+K189</f>
        <v>800000</v>
      </c>
      <c r="L159" s="36">
        <f>L160+L162+L168+L180+L185+L189</f>
        <v>800000</v>
      </c>
      <c r="M159" s="36">
        <f>M160+M162+M168+M180+M185+M189</f>
        <v>0</v>
      </c>
      <c r="N159" s="36">
        <f>N160+N162+N168+N180+N185+N189</f>
        <v>0</v>
      </c>
      <c r="O159" s="34"/>
    </row>
    <row r="160" spans="1:15" ht="21">
      <c r="A160" s="37" t="s">
        <v>262</v>
      </c>
      <c r="B160" s="38">
        <f aca="true" t="shared" si="52" ref="B160:N160">SUM(B161:B161)</f>
        <v>500000</v>
      </c>
      <c r="C160" s="38">
        <f t="shared" si="52"/>
        <v>0</v>
      </c>
      <c r="D160" s="38">
        <f t="shared" si="52"/>
        <v>0</v>
      </c>
      <c r="E160" s="38">
        <f t="shared" si="52"/>
        <v>0</v>
      </c>
      <c r="F160" s="38">
        <f t="shared" si="52"/>
        <v>0</v>
      </c>
      <c r="G160" s="38">
        <f t="shared" si="52"/>
        <v>0</v>
      </c>
      <c r="H160" s="38">
        <f t="shared" si="52"/>
        <v>0</v>
      </c>
      <c r="I160" s="38">
        <f t="shared" si="52"/>
        <v>0</v>
      </c>
      <c r="J160" s="38">
        <f t="shared" si="52"/>
        <v>0</v>
      </c>
      <c r="K160" s="38">
        <f t="shared" si="52"/>
        <v>500000</v>
      </c>
      <c r="L160" s="38">
        <f t="shared" si="52"/>
        <v>500000</v>
      </c>
      <c r="M160" s="38">
        <f t="shared" si="52"/>
        <v>0</v>
      </c>
      <c r="N160" s="38">
        <f t="shared" si="52"/>
        <v>0</v>
      </c>
      <c r="O160" s="34"/>
    </row>
    <row r="161" spans="1:15" ht="46.5" customHeight="1">
      <c r="A161" s="39" t="s">
        <v>263</v>
      </c>
      <c r="B161" s="40">
        <f>C161+K161</f>
        <v>500000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500000</v>
      </c>
      <c r="L161" s="40">
        <f>K161</f>
        <v>500000</v>
      </c>
      <c r="M161" s="40">
        <v>0</v>
      </c>
      <c r="N161" s="40">
        <v>0</v>
      </c>
      <c r="O161" s="34"/>
    </row>
    <row r="162" spans="1:15" ht="30" customHeight="1">
      <c r="A162" s="42" t="s">
        <v>264</v>
      </c>
      <c r="B162" s="43">
        <f aca="true" t="shared" si="53" ref="B162:N162">SUM(B163:B167)</f>
        <v>1228929</v>
      </c>
      <c r="C162" s="43">
        <f t="shared" si="53"/>
        <v>1228929</v>
      </c>
      <c r="D162" s="43">
        <f t="shared" si="53"/>
        <v>2200</v>
      </c>
      <c r="E162" s="43">
        <f t="shared" si="53"/>
        <v>1226729</v>
      </c>
      <c r="F162" s="43">
        <f t="shared" si="53"/>
        <v>0</v>
      </c>
      <c r="G162" s="43">
        <f t="shared" si="53"/>
        <v>0</v>
      </c>
      <c r="H162" s="43">
        <f t="shared" si="53"/>
        <v>0</v>
      </c>
      <c r="I162" s="43">
        <f t="shared" si="53"/>
        <v>0</v>
      </c>
      <c r="J162" s="43">
        <f t="shared" si="53"/>
        <v>0</v>
      </c>
      <c r="K162" s="43">
        <f t="shared" si="53"/>
        <v>0</v>
      </c>
      <c r="L162" s="43">
        <f t="shared" si="53"/>
        <v>0</v>
      </c>
      <c r="M162" s="43">
        <f t="shared" si="53"/>
        <v>0</v>
      </c>
      <c r="N162" s="43">
        <f t="shared" si="53"/>
        <v>0</v>
      </c>
      <c r="O162" s="34"/>
    </row>
    <row r="163" spans="1:15" ht="24.75" customHeight="1">
      <c r="A163" s="39" t="s">
        <v>216</v>
      </c>
      <c r="B163" s="40">
        <f>C163+K163</f>
        <v>2200</v>
      </c>
      <c r="C163" s="40">
        <f>SUM(D163:J163)</f>
        <v>2200</v>
      </c>
      <c r="D163" s="40">
        <v>2200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34"/>
    </row>
    <row r="164" spans="1:15" ht="24.75" customHeight="1">
      <c r="A164" s="39" t="s">
        <v>205</v>
      </c>
      <c r="B164" s="40">
        <f>C164+K164</f>
        <v>38000</v>
      </c>
      <c r="C164" s="40">
        <f>SUM(D164:J164)</f>
        <v>38000</v>
      </c>
      <c r="D164" s="40">
        <v>0</v>
      </c>
      <c r="E164" s="40">
        <v>38000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34"/>
    </row>
    <row r="165" spans="1:15" ht="22.5">
      <c r="A165" s="39" t="s">
        <v>185</v>
      </c>
      <c r="B165" s="40">
        <f>C165+K165</f>
        <v>1187529</v>
      </c>
      <c r="C165" s="40">
        <f>SUM(D165:J165)</f>
        <v>1187529</v>
      </c>
      <c r="D165" s="40">
        <v>0</v>
      </c>
      <c r="E165" s="40">
        <v>1187529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34"/>
    </row>
    <row r="166" spans="1:15" ht="14.25">
      <c r="A166" s="39" t="s">
        <v>186</v>
      </c>
      <c r="B166" s="40">
        <v>700</v>
      </c>
      <c r="C166" s="40">
        <v>700</v>
      </c>
      <c r="D166" s="40">
        <v>0</v>
      </c>
      <c r="E166" s="40">
        <v>700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34"/>
    </row>
    <row r="167" spans="1:15" ht="22.5">
      <c r="A167" s="39" t="s">
        <v>192</v>
      </c>
      <c r="B167" s="40">
        <f>C167+K167</f>
        <v>500</v>
      </c>
      <c r="C167" s="40">
        <f>SUM(D167:J167)</f>
        <v>500</v>
      </c>
      <c r="D167" s="40">
        <v>0</v>
      </c>
      <c r="E167" s="40">
        <v>500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34"/>
    </row>
    <row r="168" spans="1:15" ht="22.5">
      <c r="A168" s="42" t="s">
        <v>265</v>
      </c>
      <c r="B168" s="43">
        <f aca="true" t="shared" si="54" ref="B168:N168">SUM(B169:B174)</f>
        <v>288900</v>
      </c>
      <c r="C168" s="43">
        <f t="shared" si="54"/>
        <v>288900</v>
      </c>
      <c r="D168" s="43">
        <f t="shared" si="54"/>
        <v>7400</v>
      </c>
      <c r="E168" s="43">
        <f t="shared" si="54"/>
        <v>281500</v>
      </c>
      <c r="F168" s="43">
        <f t="shared" si="54"/>
        <v>0</v>
      </c>
      <c r="G168" s="43">
        <f t="shared" si="54"/>
        <v>0</v>
      </c>
      <c r="H168" s="43">
        <f t="shared" si="54"/>
        <v>0</v>
      </c>
      <c r="I168" s="43">
        <f t="shared" si="54"/>
        <v>0</v>
      </c>
      <c r="J168" s="43">
        <f t="shared" si="54"/>
        <v>0</v>
      </c>
      <c r="K168" s="43">
        <f t="shared" si="54"/>
        <v>0</v>
      </c>
      <c r="L168" s="43">
        <f t="shared" si="54"/>
        <v>0</v>
      </c>
      <c r="M168" s="43">
        <f t="shared" si="54"/>
        <v>0</v>
      </c>
      <c r="N168" s="43">
        <f t="shared" si="54"/>
        <v>0</v>
      </c>
      <c r="O168" s="34"/>
    </row>
    <row r="169" spans="1:15" ht="22.5">
      <c r="A169" s="39" t="s">
        <v>266</v>
      </c>
      <c r="B169" s="40">
        <f aca="true" t="shared" si="55" ref="B169:B174">C169+K169</f>
        <v>1300</v>
      </c>
      <c r="C169" s="40">
        <f aca="true" t="shared" si="56" ref="C169:C174">SUM(D169:J169)</f>
        <v>1300</v>
      </c>
      <c r="D169" s="40">
        <v>1300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34"/>
    </row>
    <row r="170" spans="1:15" ht="21" customHeight="1">
      <c r="A170" s="39" t="s">
        <v>204</v>
      </c>
      <c r="B170" s="40">
        <f t="shared" si="55"/>
        <v>200</v>
      </c>
      <c r="C170" s="40">
        <f t="shared" si="56"/>
        <v>200</v>
      </c>
      <c r="D170" s="40">
        <v>200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34"/>
    </row>
    <row r="171" spans="1:15" ht="22.5">
      <c r="A171" s="39" t="s">
        <v>216</v>
      </c>
      <c r="B171" s="40">
        <f t="shared" si="55"/>
        <v>5900</v>
      </c>
      <c r="C171" s="40">
        <f t="shared" si="56"/>
        <v>5900</v>
      </c>
      <c r="D171" s="40">
        <v>5900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0">
        <v>0</v>
      </c>
      <c r="O171" s="34"/>
    </row>
    <row r="172" spans="1:15" ht="22.5">
      <c r="A172" s="39" t="s">
        <v>190</v>
      </c>
      <c r="B172" s="40">
        <f t="shared" si="55"/>
        <v>220000</v>
      </c>
      <c r="C172" s="40">
        <f t="shared" si="56"/>
        <v>220000</v>
      </c>
      <c r="D172" s="40">
        <v>0</v>
      </c>
      <c r="E172" s="40">
        <v>220000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34"/>
    </row>
    <row r="173" spans="1:15" ht="22.5">
      <c r="A173" s="39" t="s">
        <v>205</v>
      </c>
      <c r="B173" s="40">
        <f t="shared" si="55"/>
        <v>11500</v>
      </c>
      <c r="C173" s="40">
        <f t="shared" si="56"/>
        <v>11500</v>
      </c>
      <c r="D173" s="40">
        <v>0</v>
      </c>
      <c r="E173" s="40">
        <f>1500+10000</f>
        <v>11500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34"/>
    </row>
    <row r="174" spans="1:15" ht="22.5">
      <c r="A174" s="39" t="s">
        <v>185</v>
      </c>
      <c r="B174" s="40">
        <f t="shared" si="55"/>
        <v>50000</v>
      </c>
      <c r="C174" s="40">
        <f t="shared" si="56"/>
        <v>50000</v>
      </c>
      <c r="D174" s="40">
        <v>0</v>
      </c>
      <c r="E174" s="40">
        <f>30000+20000</f>
        <v>50000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34"/>
    </row>
    <row r="175" spans="1:15" ht="43.5" customHeight="1">
      <c r="A175" s="42" t="s">
        <v>267</v>
      </c>
      <c r="B175" s="43">
        <f aca="true" t="shared" si="57" ref="B175:K175">SUM(B176:B179)</f>
        <v>162000</v>
      </c>
      <c r="C175" s="43">
        <f t="shared" si="57"/>
        <v>162000</v>
      </c>
      <c r="D175" s="43">
        <f t="shared" si="57"/>
        <v>0</v>
      </c>
      <c r="E175" s="43">
        <f t="shared" si="57"/>
        <v>162000</v>
      </c>
      <c r="F175" s="43">
        <f t="shared" si="57"/>
        <v>0</v>
      </c>
      <c r="G175" s="43">
        <f t="shared" si="57"/>
        <v>0</v>
      </c>
      <c r="H175" s="43">
        <f t="shared" si="57"/>
        <v>0</v>
      </c>
      <c r="I175" s="43">
        <f t="shared" si="57"/>
        <v>0</v>
      </c>
      <c r="J175" s="43">
        <f t="shared" si="57"/>
        <v>0</v>
      </c>
      <c r="K175" s="43">
        <f t="shared" si="57"/>
        <v>0</v>
      </c>
      <c r="L175" s="43">
        <f>SUM(L176:L181)</f>
        <v>0</v>
      </c>
      <c r="M175" s="43">
        <f>SUM(M176:M181)</f>
        <v>0</v>
      </c>
      <c r="N175" s="43">
        <f>SUM(N176:N181)</f>
        <v>0</v>
      </c>
      <c r="O175" s="34"/>
    </row>
    <row r="176" spans="1:15" ht="22.5">
      <c r="A176" s="39" t="s">
        <v>190</v>
      </c>
      <c r="B176" s="40">
        <f>C176+K176</f>
        <v>155000</v>
      </c>
      <c r="C176" s="40">
        <f>SUM(D176:J176)</f>
        <v>155000</v>
      </c>
      <c r="D176" s="40">
        <v>0</v>
      </c>
      <c r="E176" s="40">
        <v>155000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34"/>
    </row>
    <row r="177" spans="1:15" ht="22.5">
      <c r="A177" s="39" t="s">
        <v>205</v>
      </c>
      <c r="B177" s="40">
        <f>C177+K177</f>
        <v>3600</v>
      </c>
      <c r="C177" s="40">
        <f>SUM(D177:J177)</f>
        <v>3600</v>
      </c>
      <c r="D177" s="40">
        <v>0</v>
      </c>
      <c r="E177" s="40">
        <v>3600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  <c r="O177" s="34"/>
    </row>
    <row r="178" spans="1:15" ht="22.5">
      <c r="A178" s="39" t="s">
        <v>184</v>
      </c>
      <c r="B178" s="40">
        <f>C178+K178</f>
        <v>400</v>
      </c>
      <c r="C178" s="40">
        <f>SUM(D178:J178)</f>
        <v>400</v>
      </c>
      <c r="D178" s="40">
        <v>0</v>
      </c>
      <c r="E178" s="40">
        <v>400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34"/>
    </row>
    <row r="179" spans="1:15" ht="22.5">
      <c r="A179" s="39" t="s">
        <v>185</v>
      </c>
      <c r="B179" s="40">
        <f>C179+K179</f>
        <v>3000</v>
      </c>
      <c r="C179" s="40">
        <f>SUM(D179:J179)</f>
        <v>3000</v>
      </c>
      <c r="D179" s="40">
        <v>0</v>
      </c>
      <c r="E179" s="40">
        <v>3000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34"/>
    </row>
    <row r="180" spans="1:15" ht="22.5">
      <c r="A180" s="42" t="s">
        <v>268</v>
      </c>
      <c r="B180" s="43">
        <f aca="true" t="shared" si="58" ref="B180:N180">SUM(B181:B184)</f>
        <v>603000</v>
      </c>
      <c r="C180" s="43">
        <f t="shared" si="58"/>
        <v>603000</v>
      </c>
      <c r="D180" s="43">
        <f t="shared" si="58"/>
        <v>0</v>
      </c>
      <c r="E180" s="52">
        <f t="shared" si="58"/>
        <v>603000</v>
      </c>
      <c r="F180" s="43">
        <f t="shared" si="58"/>
        <v>0</v>
      </c>
      <c r="G180" s="43">
        <f t="shared" si="58"/>
        <v>0</v>
      </c>
      <c r="H180" s="43">
        <f t="shared" si="58"/>
        <v>0</v>
      </c>
      <c r="I180" s="43">
        <f t="shared" si="58"/>
        <v>0</v>
      </c>
      <c r="J180" s="43">
        <f t="shared" si="58"/>
        <v>0</v>
      </c>
      <c r="K180" s="43">
        <f t="shared" si="58"/>
        <v>0</v>
      </c>
      <c r="L180" s="43">
        <f t="shared" si="58"/>
        <v>0</v>
      </c>
      <c r="M180" s="43">
        <f t="shared" si="58"/>
        <v>0</v>
      </c>
      <c r="N180" s="43">
        <f t="shared" si="58"/>
        <v>0</v>
      </c>
      <c r="O180" s="34"/>
    </row>
    <row r="181" spans="1:15" ht="14.25">
      <c r="A181" s="39" t="s">
        <v>191</v>
      </c>
      <c r="B181" s="40">
        <f>C181+K181</f>
        <v>380000</v>
      </c>
      <c r="C181" s="40">
        <f>SUM(D181:J181)</f>
        <v>380000</v>
      </c>
      <c r="D181" s="40">
        <v>0</v>
      </c>
      <c r="E181" s="40">
        <v>380000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34"/>
    </row>
    <row r="182" spans="1:15" ht="24.75" customHeight="1">
      <c r="A182" s="39" t="s">
        <v>184</v>
      </c>
      <c r="B182" s="40">
        <f>C182+K182</f>
        <v>200000</v>
      </c>
      <c r="C182" s="40">
        <f>SUM(D182:J182)</f>
        <v>200000</v>
      </c>
      <c r="D182" s="40">
        <v>0</v>
      </c>
      <c r="E182" s="40">
        <v>200000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34"/>
    </row>
    <row r="183" spans="1:15" ht="22.5">
      <c r="A183" s="39" t="s">
        <v>185</v>
      </c>
      <c r="B183" s="40">
        <f>C183+K183</f>
        <v>18000</v>
      </c>
      <c r="C183" s="40">
        <f>SUM(D183:J183)</f>
        <v>18000</v>
      </c>
      <c r="D183" s="40">
        <v>0</v>
      </c>
      <c r="E183" s="40">
        <v>18000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  <c r="O183" s="34"/>
    </row>
    <row r="184" spans="1:15" ht="14.25">
      <c r="A184" s="39" t="s">
        <v>269</v>
      </c>
      <c r="B184" s="40">
        <f>C184+K184</f>
        <v>5000</v>
      </c>
      <c r="C184" s="40">
        <f>SUM(D184:J184)</f>
        <v>5000</v>
      </c>
      <c r="D184" s="40">
        <v>0</v>
      </c>
      <c r="E184" s="40">
        <v>5000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0">
        <v>0</v>
      </c>
      <c r="O184" s="34"/>
    </row>
    <row r="185" spans="1:15" ht="52.5">
      <c r="A185" s="37" t="s">
        <v>270</v>
      </c>
      <c r="B185" s="53">
        <f aca="true" t="shared" si="59" ref="B185:N185">SUM(B186:B188)</f>
        <v>31500</v>
      </c>
      <c r="C185" s="53">
        <f t="shared" si="59"/>
        <v>31500</v>
      </c>
      <c r="D185" s="53">
        <f t="shared" si="59"/>
        <v>6000</v>
      </c>
      <c r="E185" s="53">
        <f t="shared" si="59"/>
        <v>25500</v>
      </c>
      <c r="F185" s="53">
        <f t="shared" si="59"/>
        <v>0</v>
      </c>
      <c r="G185" s="53">
        <f t="shared" si="59"/>
        <v>0</v>
      </c>
      <c r="H185" s="53">
        <f t="shared" si="59"/>
        <v>0</v>
      </c>
      <c r="I185" s="53">
        <f t="shared" si="59"/>
        <v>0</v>
      </c>
      <c r="J185" s="53">
        <f t="shared" si="59"/>
        <v>0</v>
      </c>
      <c r="K185" s="53">
        <f t="shared" si="59"/>
        <v>0</v>
      </c>
      <c r="L185" s="53">
        <f t="shared" si="59"/>
        <v>0</v>
      </c>
      <c r="M185" s="53">
        <f t="shared" si="59"/>
        <v>0</v>
      </c>
      <c r="N185" s="53">
        <f t="shared" si="59"/>
        <v>0</v>
      </c>
      <c r="O185" s="34"/>
    </row>
    <row r="186" spans="1:15" ht="28.5" customHeight="1">
      <c r="A186" s="39" t="s">
        <v>216</v>
      </c>
      <c r="B186" s="40">
        <f>C186+K186</f>
        <v>6000</v>
      </c>
      <c r="C186" s="40">
        <f>SUM(D186:J186)</f>
        <v>6000</v>
      </c>
      <c r="D186" s="40">
        <v>6000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34"/>
    </row>
    <row r="187" spans="1:15" ht="22.5">
      <c r="A187" s="39" t="s">
        <v>185</v>
      </c>
      <c r="B187" s="40">
        <f>C187+K187</f>
        <v>22794</v>
      </c>
      <c r="C187" s="40">
        <f>SUM(D187:J187)</f>
        <v>22794</v>
      </c>
      <c r="D187" s="40">
        <v>0</v>
      </c>
      <c r="E187" s="40">
        <v>22794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34"/>
    </row>
    <row r="188" spans="1:15" ht="22.5">
      <c r="A188" s="39" t="s">
        <v>271</v>
      </c>
      <c r="B188" s="40">
        <v>2706</v>
      </c>
      <c r="C188" s="40">
        <v>2706</v>
      </c>
      <c r="D188" s="40">
        <v>0</v>
      </c>
      <c r="E188" s="40">
        <v>2706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34"/>
    </row>
    <row r="189" spans="1:15" ht="21">
      <c r="A189" s="37" t="s">
        <v>272</v>
      </c>
      <c r="B189" s="38">
        <f aca="true" t="shared" si="60" ref="B189:N189">SUM(B190:B194)</f>
        <v>371600</v>
      </c>
      <c r="C189" s="38">
        <f t="shared" si="60"/>
        <v>71600</v>
      </c>
      <c r="D189" s="38">
        <f t="shared" si="60"/>
        <v>0</v>
      </c>
      <c r="E189" s="38">
        <f t="shared" si="60"/>
        <v>71600</v>
      </c>
      <c r="F189" s="38">
        <f t="shared" si="60"/>
        <v>0</v>
      </c>
      <c r="G189" s="38">
        <f t="shared" si="60"/>
        <v>0</v>
      </c>
      <c r="H189" s="38">
        <f t="shared" si="60"/>
        <v>0</v>
      </c>
      <c r="I189" s="38">
        <f t="shared" si="60"/>
        <v>0</v>
      </c>
      <c r="J189" s="38">
        <f t="shared" si="60"/>
        <v>0</v>
      </c>
      <c r="K189" s="38">
        <f t="shared" si="60"/>
        <v>300000</v>
      </c>
      <c r="L189" s="38">
        <f t="shared" si="60"/>
        <v>300000</v>
      </c>
      <c r="M189" s="38">
        <f t="shared" si="60"/>
        <v>0</v>
      </c>
      <c r="N189" s="38">
        <f t="shared" si="60"/>
        <v>0</v>
      </c>
      <c r="O189" s="34"/>
    </row>
    <row r="190" spans="1:15" ht="22.5">
      <c r="A190" s="39" t="s">
        <v>185</v>
      </c>
      <c r="B190" s="40">
        <f>C190+K190</f>
        <v>48000</v>
      </c>
      <c r="C190" s="40">
        <f>SUM(D190:J190)</f>
        <v>48000</v>
      </c>
      <c r="D190" s="40">
        <v>0</v>
      </c>
      <c r="E190" s="40">
        <v>48000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34"/>
    </row>
    <row r="191" spans="1:15" ht="14.25">
      <c r="A191" s="39" t="s">
        <v>191</v>
      </c>
      <c r="B191" s="40">
        <f>C191+K191</f>
        <v>1600</v>
      </c>
      <c r="C191" s="40">
        <f>SUM(D191:J191)</f>
        <v>1600</v>
      </c>
      <c r="D191" s="40">
        <v>0</v>
      </c>
      <c r="E191" s="40">
        <v>1600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34"/>
    </row>
    <row r="192" spans="1:15" ht="14.25">
      <c r="A192" s="39" t="s">
        <v>269</v>
      </c>
      <c r="B192" s="40">
        <v>22000</v>
      </c>
      <c r="C192" s="40">
        <v>22000</v>
      </c>
      <c r="D192" s="40">
        <v>0</v>
      </c>
      <c r="E192" s="40">
        <v>22000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0</v>
      </c>
      <c r="O192" s="34"/>
    </row>
    <row r="193" spans="1:15" ht="33.75">
      <c r="A193" s="39" t="s">
        <v>273</v>
      </c>
      <c r="B193" s="40">
        <f>C193+K193</f>
        <v>200000</v>
      </c>
      <c r="C193" s="40">
        <f>SUM(D193:J193)</f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54">
        <v>200000</v>
      </c>
      <c r="L193" s="40">
        <f>K193</f>
        <v>200000</v>
      </c>
      <c r="M193" s="40">
        <v>0</v>
      </c>
      <c r="N193" s="40">
        <v>0</v>
      </c>
      <c r="O193" s="34"/>
    </row>
    <row r="194" spans="1:15" ht="33.75">
      <c r="A194" s="39" t="s">
        <v>274</v>
      </c>
      <c r="B194" s="40">
        <f>C194+K194</f>
        <v>100000</v>
      </c>
      <c r="C194" s="40">
        <f>SUM(D194:J194)</f>
        <v>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54">
        <v>100000</v>
      </c>
      <c r="L194" s="40">
        <f>K194</f>
        <v>100000</v>
      </c>
      <c r="M194" s="40">
        <v>0</v>
      </c>
      <c r="N194" s="40">
        <v>0</v>
      </c>
      <c r="O194" s="34"/>
    </row>
    <row r="195" spans="1:15" ht="22.5">
      <c r="A195" s="35" t="s">
        <v>275</v>
      </c>
      <c r="B195" s="36">
        <f aca="true" t="shared" si="61" ref="B195:N195">B196+B198</f>
        <v>680400</v>
      </c>
      <c r="C195" s="36">
        <f t="shared" si="61"/>
        <v>680400</v>
      </c>
      <c r="D195" s="36">
        <f t="shared" si="61"/>
        <v>0</v>
      </c>
      <c r="E195" s="36">
        <f t="shared" si="61"/>
        <v>0</v>
      </c>
      <c r="F195" s="36">
        <f t="shared" si="61"/>
        <v>680400</v>
      </c>
      <c r="G195" s="36">
        <f t="shared" si="61"/>
        <v>0</v>
      </c>
      <c r="H195" s="36">
        <f t="shared" si="61"/>
        <v>0</v>
      </c>
      <c r="I195" s="36">
        <f t="shared" si="61"/>
        <v>0</v>
      </c>
      <c r="J195" s="36">
        <f t="shared" si="61"/>
        <v>0</v>
      </c>
      <c r="K195" s="36">
        <f t="shared" si="61"/>
        <v>0</v>
      </c>
      <c r="L195" s="36">
        <f t="shared" si="61"/>
        <v>0</v>
      </c>
      <c r="M195" s="36">
        <f t="shared" si="61"/>
        <v>0</v>
      </c>
      <c r="N195" s="36">
        <f t="shared" si="61"/>
        <v>0</v>
      </c>
      <c r="O195" s="34"/>
    </row>
    <row r="196" spans="1:15" ht="31.5">
      <c r="A196" s="37" t="s">
        <v>276</v>
      </c>
      <c r="B196" s="38">
        <f>SUM(B197:B197)</f>
        <v>447300</v>
      </c>
      <c r="C196" s="38">
        <f>SUM(C197:C197)</f>
        <v>447300</v>
      </c>
      <c r="D196" s="38">
        <f>SUM(D197:D197)</f>
        <v>0</v>
      </c>
      <c r="E196" s="38">
        <f>SUM(E197:E197)</f>
        <v>0</v>
      </c>
      <c r="F196" s="38">
        <f>SUM(F197:F197)</f>
        <v>447300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4"/>
    </row>
    <row r="197" spans="1:15" ht="36" customHeight="1">
      <c r="A197" s="39" t="s">
        <v>277</v>
      </c>
      <c r="B197" s="40">
        <f>C197+K197</f>
        <v>447300</v>
      </c>
      <c r="C197" s="40">
        <f>SUM(D197:J197)</f>
        <v>447300</v>
      </c>
      <c r="D197" s="40">
        <v>0</v>
      </c>
      <c r="E197" s="40">
        <v>0</v>
      </c>
      <c r="F197" s="40">
        <v>447300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0">
        <v>0</v>
      </c>
      <c r="O197" s="34"/>
    </row>
    <row r="198" spans="1:15" ht="14.25">
      <c r="A198" s="37" t="s">
        <v>278</v>
      </c>
      <c r="B198" s="38">
        <f>B199</f>
        <v>233100</v>
      </c>
      <c r="C198" s="38">
        <f>C199</f>
        <v>233100</v>
      </c>
      <c r="D198" s="38">
        <f>D199</f>
        <v>0</v>
      </c>
      <c r="E198" s="38">
        <f>E199</f>
        <v>0</v>
      </c>
      <c r="F198" s="38">
        <f>F199</f>
        <v>233100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4"/>
    </row>
    <row r="199" spans="1:15" ht="33" customHeight="1">
      <c r="A199" s="39" t="s">
        <v>279</v>
      </c>
      <c r="B199" s="40">
        <f>C199+K199</f>
        <v>233100</v>
      </c>
      <c r="C199" s="40">
        <f>SUM(D199:J199)</f>
        <v>233100</v>
      </c>
      <c r="D199" s="40">
        <v>0</v>
      </c>
      <c r="E199" s="40">
        <v>0</v>
      </c>
      <c r="F199" s="40">
        <v>233100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34"/>
    </row>
    <row r="200" spans="1:15" ht="14.25">
      <c r="A200" s="35" t="s">
        <v>280</v>
      </c>
      <c r="B200" s="36">
        <f aca="true" t="shared" si="62" ref="B200:N200">B201+B210</f>
        <v>206374</v>
      </c>
      <c r="C200" s="36">
        <f t="shared" si="62"/>
        <v>206374</v>
      </c>
      <c r="D200" s="36">
        <f t="shared" si="62"/>
        <v>45874</v>
      </c>
      <c r="E200" s="36">
        <f t="shared" si="62"/>
        <v>100500</v>
      </c>
      <c r="F200" s="36">
        <f t="shared" si="62"/>
        <v>60000</v>
      </c>
      <c r="G200" s="36">
        <f t="shared" si="62"/>
        <v>0</v>
      </c>
      <c r="H200" s="36">
        <f t="shared" si="62"/>
        <v>0</v>
      </c>
      <c r="I200" s="36">
        <f t="shared" si="62"/>
        <v>0</v>
      </c>
      <c r="J200" s="36">
        <f t="shared" si="62"/>
        <v>0</v>
      </c>
      <c r="K200" s="36">
        <f t="shared" si="62"/>
        <v>0</v>
      </c>
      <c r="L200" s="36">
        <f t="shared" si="62"/>
        <v>0</v>
      </c>
      <c r="M200" s="36">
        <f t="shared" si="62"/>
        <v>0</v>
      </c>
      <c r="N200" s="36">
        <f t="shared" si="62"/>
        <v>0</v>
      </c>
      <c r="O200" s="34"/>
    </row>
    <row r="201" spans="1:15" ht="29.25" customHeight="1">
      <c r="A201" s="37" t="s">
        <v>281</v>
      </c>
      <c r="B201" s="38">
        <f aca="true" t="shared" si="63" ref="B201:J201">SUM(B202:B209)</f>
        <v>146374</v>
      </c>
      <c r="C201" s="38">
        <f t="shared" si="63"/>
        <v>146374</v>
      </c>
      <c r="D201" s="38">
        <f t="shared" si="63"/>
        <v>45874</v>
      </c>
      <c r="E201" s="38">
        <f t="shared" si="63"/>
        <v>100500</v>
      </c>
      <c r="F201" s="38">
        <f t="shared" si="63"/>
        <v>0</v>
      </c>
      <c r="G201" s="38">
        <f t="shared" si="63"/>
        <v>0</v>
      </c>
      <c r="H201" s="38">
        <f t="shared" si="63"/>
        <v>0</v>
      </c>
      <c r="I201" s="38">
        <f t="shared" si="63"/>
        <v>0</v>
      </c>
      <c r="J201" s="38">
        <f t="shared" si="63"/>
        <v>0</v>
      </c>
      <c r="K201" s="38">
        <f>K202</f>
        <v>0</v>
      </c>
      <c r="L201" s="38">
        <f>L202</f>
        <v>0</v>
      </c>
      <c r="M201" s="38">
        <f>M202</f>
        <v>0</v>
      </c>
      <c r="N201" s="38">
        <f>N202</f>
        <v>0</v>
      </c>
      <c r="O201" s="34"/>
    </row>
    <row r="202" spans="1:15" ht="22.5">
      <c r="A202" s="39" t="s">
        <v>266</v>
      </c>
      <c r="B202" s="40">
        <f aca="true" t="shared" si="64" ref="B202:B209">C202+K202</f>
        <v>7850</v>
      </c>
      <c r="C202" s="40">
        <f aca="true" t="shared" si="65" ref="C202:C209">SUM(D202:J202)</f>
        <v>7850</v>
      </c>
      <c r="D202" s="40">
        <v>7850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0</v>
      </c>
      <c r="O202" s="34"/>
    </row>
    <row r="203" spans="1:15" ht="20.25" customHeight="1">
      <c r="A203" s="39" t="s">
        <v>204</v>
      </c>
      <c r="B203" s="40">
        <f t="shared" si="64"/>
        <v>1124</v>
      </c>
      <c r="C203" s="40">
        <f t="shared" si="65"/>
        <v>1124</v>
      </c>
      <c r="D203" s="40">
        <v>1124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34"/>
    </row>
    <row r="204" spans="1:15" ht="22.5">
      <c r="A204" s="39" t="s">
        <v>216</v>
      </c>
      <c r="B204" s="40">
        <f t="shared" si="64"/>
        <v>36900</v>
      </c>
      <c r="C204" s="40">
        <f t="shared" si="65"/>
        <v>36900</v>
      </c>
      <c r="D204" s="40">
        <v>36900</v>
      </c>
      <c r="E204" s="40">
        <v>0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34"/>
    </row>
    <row r="205" spans="1:15" ht="22.5">
      <c r="A205" s="39" t="s">
        <v>205</v>
      </c>
      <c r="B205" s="40">
        <f t="shared" si="64"/>
        <v>10000</v>
      </c>
      <c r="C205" s="40">
        <f t="shared" si="65"/>
        <v>10000</v>
      </c>
      <c r="D205" s="40">
        <v>0</v>
      </c>
      <c r="E205" s="40">
        <v>10000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34"/>
    </row>
    <row r="206" spans="1:15" ht="14.25">
      <c r="A206" s="39" t="s">
        <v>191</v>
      </c>
      <c r="B206" s="40">
        <f t="shared" si="64"/>
        <v>60000</v>
      </c>
      <c r="C206" s="40">
        <f t="shared" si="65"/>
        <v>60000</v>
      </c>
      <c r="D206" s="40">
        <v>0</v>
      </c>
      <c r="E206" s="40">
        <v>60000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0</v>
      </c>
      <c r="N206" s="40">
        <v>0</v>
      </c>
      <c r="O206" s="34"/>
    </row>
    <row r="207" spans="1:15" ht="22.5">
      <c r="A207" s="39" t="s">
        <v>184</v>
      </c>
      <c r="B207" s="40">
        <f t="shared" si="64"/>
        <v>20000</v>
      </c>
      <c r="C207" s="40">
        <f t="shared" si="65"/>
        <v>20000</v>
      </c>
      <c r="D207" s="40">
        <v>0</v>
      </c>
      <c r="E207" s="40">
        <v>20000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40">
        <v>0</v>
      </c>
      <c r="O207" s="34"/>
    </row>
    <row r="208" spans="1:15" ht="22.5">
      <c r="A208" s="39" t="s">
        <v>185</v>
      </c>
      <c r="B208" s="40">
        <f t="shared" si="64"/>
        <v>10000</v>
      </c>
      <c r="C208" s="40">
        <f t="shared" si="65"/>
        <v>10000</v>
      </c>
      <c r="D208" s="40">
        <v>0</v>
      </c>
      <c r="E208" s="40">
        <v>10000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40">
        <v>0</v>
      </c>
      <c r="L208" s="40">
        <v>0</v>
      </c>
      <c r="M208" s="40">
        <v>0</v>
      </c>
      <c r="N208" s="40">
        <v>0</v>
      </c>
      <c r="O208" s="34"/>
    </row>
    <row r="209" spans="1:15" ht="14.25">
      <c r="A209" s="39" t="s">
        <v>181</v>
      </c>
      <c r="B209" s="40">
        <f t="shared" si="64"/>
        <v>500</v>
      </c>
      <c r="C209" s="40">
        <f t="shared" si="65"/>
        <v>500</v>
      </c>
      <c r="D209" s="40">
        <v>0</v>
      </c>
      <c r="E209" s="40">
        <v>500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34"/>
    </row>
    <row r="210" spans="1:15" ht="21">
      <c r="A210" s="37" t="s">
        <v>282</v>
      </c>
      <c r="B210" s="38">
        <f aca="true" t="shared" si="66" ref="B210:N210">B211</f>
        <v>60000</v>
      </c>
      <c r="C210" s="38">
        <f t="shared" si="66"/>
        <v>60000</v>
      </c>
      <c r="D210" s="38">
        <f t="shared" si="66"/>
        <v>0</v>
      </c>
      <c r="E210" s="38">
        <f t="shared" si="66"/>
        <v>0</v>
      </c>
      <c r="F210" s="38">
        <f t="shared" si="66"/>
        <v>60000</v>
      </c>
      <c r="G210" s="38">
        <f t="shared" si="66"/>
        <v>0</v>
      </c>
      <c r="H210" s="38">
        <f t="shared" si="66"/>
        <v>0</v>
      </c>
      <c r="I210" s="38">
        <f t="shared" si="66"/>
        <v>0</v>
      </c>
      <c r="J210" s="38">
        <f t="shared" si="66"/>
        <v>0</v>
      </c>
      <c r="K210" s="38">
        <f t="shared" si="66"/>
        <v>0</v>
      </c>
      <c r="L210" s="38">
        <f t="shared" si="66"/>
        <v>0</v>
      </c>
      <c r="M210" s="38">
        <f t="shared" si="66"/>
        <v>0</v>
      </c>
      <c r="N210" s="38">
        <f t="shared" si="66"/>
        <v>0</v>
      </c>
      <c r="O210" s="34"/>
    </row>
    <row r="211" spans="1:15" ht="59.25" customHeight="1">
      <c r="A211" s="39" t="s">
        <v>283</v>
      </c>
      <c r="B211" s="40">
        <f>C211+K211</f>
        <v>60000</v>
      </c>
      <c r="C211" s="40">
        <f>SUM(D211:J211)</f>
        <v>60000</v>
      </c>
      <c r="D211" s="40">
        <v>0</v>
      </c>
      <c r="E211" s="40">
        <v>0</v>
      </c>
      <c r="F211" s="40">
        <v>60000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  <c r="O211" s="34"/>
    </row>
    <row r="216" spans="1:2" ht="15">
      <c r="A216" s="61"/>
      <c r="B216" s="61"/>
    </row>
    <row r="217" spans="1:2" ht="14.25">
      <c r="A217" s="51"/>
      <c r="B217" s="55"/>
    </row>
    <row r="218" spans="1:2" ht="14.25">
      <c r="A218" s="51"/>
      <c r="B218" s="55"/>
    </row>
    <row r="219" spans="1:2" ht="14.25">
      <c r="A219" s="51"/>
      <c r="B219" s="55"/>
    </row>
    <row r="220" spans="1:2" ht="14.25">
      <c r="A220" s="51"/>
      <c r="B220" s="55"/>
    </row>
    <row r="221" spans="1:2" ht="14.25">
      <c r="A221" s="51"/>
      <c r="B221" s="55"/>
    </row>
    <row r="222" spans="1:2" ht="14.25">
      <c r="A222" s="51"/>
      <c r="B222" s="55"/>
    </row>
  </sheetData>
  <sheetProtection selectLockedCells="1" selectUnlockedCells="1"/>
  <mergeCells count="9">
    <mergeCell ref="A216:B216"/>
    <mergeCell ref="A3:N3"/>
    <mergeCell ref="A4:A6"/>
    <mergeCell ref="B4:B6"/>
    <mergeCell ref="C4:N4"/>
    <mergeCell ref="C5:C6"/>
    <mergeCell ref="D5:J5"/>
    <mergeCell ref="K5:K6"/>
    <mergeCell ref="L5:N5"/>
  </mergeCells>
  <printOptions horizontalCentered="1"/>
  <pageMargins left="0.5118055555555555" right="0.5118055555555555" top="0.7479166666666667" bottom="0.7479166666666667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Skarbnik</cp:lastModifiedBy>
  <cp:lastPrinted>2016-02-23T07:01:53Z</cp:lastPrinted>
  <dcterms:created xsi:type="dcterms:W3CDTF">2011-07-28T05:46:14Z</dcterms:created>
  <dcterms:modified xsi:type="dcterms:W3CDTF">2016-02-23T07:51:40Z</dcterms:modified>
  <cp:category/>
  <cp:version/>
  <cp:contentType/>
  <cp:contentStatus/>
  <cp:revision>40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