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1"/>
  </bookViews>
  <sheets>
    <sheet name="Wydatki" sheetId="1" r:id="rId1"/>
    <sheet name="Dochody" sheetId="2" r:id="rId2"/>
    <sheet name="Dz. 756" sheetId="3" state="hidden" r:id="rId3"/>
    <sheet name="Przychody i rozchody" sheetId="4" state="hidden" r:id="rId4"/>
    <sheet name="Majątkowe" sheetId="5" state="hidden" r:id="rId5"/>
    <sheet name="Łącznie" sheetId="6" state="hidden" r:id="rId6"/>
    <sheet name="zlecone" sheetId="7" state="hidden" r:id="rId7"/>
    <sheet name="Dochody własne" sheetId="8" state="hidden" r:id="rId8"/>
    <sheet name="Dotacje" sheetId="9" state="hidden" r:id="rId9"/>
    <sheet name="Alkohole" sheetId="10" state="hidden" r:id="rId10"/>
    <sheet name="Arkusz11" sheetId="11" r:id="rId11"/>
  </sheets>
  <definedNames>
    <definedName name="_xlnm_Print_Titles" localSheetId="1">'Dochody'!$5:$7</definedName>
    <definedName name="_xlnm_Print_Titles" localSheetId="0">'Wydatki'!$5:$7</definedName>
    <definedName name="_xlnm.Print_Titles" localSheetId="1">'Dochody'!$5:$7</definedName>
    <definedName name="_xlnm.Print_Titles" localSheetId="0">'Wydatki'!$5:$7</definedName>
  </definedNames>
  <calcPr fullCalcOnLoad="1"/>
</workbook>
</file>

<file path=xl/sharedStrings.xml><?xml version="1.0" encoding="utf-8"?>
<sst xmlns="http://schemas.openxmlformats.org/spreadsheetml/2006/main" count="616" uniqueCount="263">
  <si>
    <t>Załącznik nr 2 do sprawozdania z wykonania budżetu w  2015r.</t>
  </si>
  <si>
    <t>Wydatki Gminy Poręba w 2015r.</t>
  </si>
  <si>
    <t>Dział</t>
  </si>
  <si>
    <t>Rozdz.</t>
  </si>
  <si>
    <t>Par.</t>
  </si>
  <si>
    <t>Wyszczególnienie</t>
  </si>
  <si>
    <t>Plan</t>
  </si>
  <si>
    <t>Wykonanie</t>
  </si>
  <si>
    <t>Stopień wykonania planu</t>
  </si>
  <si>
    <t>Ogółem</t>
  </si>
  <si>
    <t>z tego:</t>
  </si>
  <si>
    <t>Wydatki bieżące</t>
  </si>
  <si>
    <t>Wydatki majątkowe</t>
  </si>
  <si>
    <t>010</t>
  </si>
  <si>
    <t>Rolnictwo i łowiectwo</t>
  </si>
  <si>
    <t>01030</t>
  </si>
  <si>
    <t>Izby rolnicze</t>
  </si>
  <si>
    <r>
      <t>z tego:</t>
    </r>
    <r>
      <rPr>
        <sz val="8"/>
        <color indexed="8"/>
        <rFont val="Calibri"/>
        <family val="2"/>
      </rPr>
      <t xml:space="preserve"> wydatki jednostek budżetowych</t>
    </r>
  </si>
  <si>
    <t>w tym:     - wynagrodzenia i pochodne od nich naliczane</t>
  </si>
  <si>
    <t xml:space="preserve"> - wydatki związane z realizacją ich statutowych zadań</t>
  </si>
  <si>
    <t>01095</t>
  </si>
  <si>
    <t>Pozostała działalność</t>
  </si>
  <si>
    <t>600</t>
  </si>
  <si>
    <t>Transport i łączność</t>
  </si>
  <si>
    <t>60004</t>
  </si>
  <si>
    <t>Lokalny transport zbiorowy</t>
  </si>
  <si>
    <t>z tego:  &gt; dotacje na zadania bieżące</t>
  </si>
  <si>
    <t>60012</t>
  </si>
  <si>
    <t>GDDKiA</t>
  </si>
  <si>
    <t>60016</t>
  </si>
  <si>
    <t>Drogi publiczne gminne</t>
  </si>
  <si>
    <t>z tego:  &gt; wydatki jednostek budżetowych</t>
  </si>
  <si>
    <t>&gt; inwestycje i zakupy inwestycyjne</t>
  </si>
  <si>
    <t>w tym: - na programy finansowane z udziałem środków, o których mowa w art. 5 ust. 1 pkt 2 i 3 UOFP</t>
  </si>
  <si>
    <t>700</t>
  </si>
  <si>
    <t>Gospodarka mieszkaniowa</t>
  </si>
  <si>
    <t>70004</t>
  </si>
  <si>
    <t>Różne jednostki obsługi gospodarki mieszkaniowej</t>
  </si>
  <si>
    <r>
      <t>z tego</t>
    </r>
    <r>
      <rPr>
        <sz val="8"/>
        <color indexed="8"/>
        <rFont val="Calibri"/>
        <family val="2"/>
      </rPr>
      <t>: wydatki jednostek budżetowych</t>
    </r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</si>
  <si>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</si>
  <si>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</si>
  <si>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</si>
  <si>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</si>
  <si>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</si>
  <si>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</si>
  <si>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</si>
  <si>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</si>
  <si>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</si>
  <si>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</si>
  <si>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</si>
  <si>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</si>
  <si>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75014</t>
  </si>
  <si>
    <t>Egzekucja administracyjna należności pieniężnych</t>
  </si>
  <si>
    <t>75022</t>
  </si>
  <si>
    <t>Rady gmin (miast i miast na prawach powiatu)</t>
  </si>
  <si>
    <t>z tego: &gt; świadczenia na rzecz osób fizycznych</t>
  </si>
  <si>
    <t>&gt; wydatki jednostek budżetowych:</t>
  </si>
  <si>
    <t>75023</t>
  </si>
  <si>
    <t>Urzędy gmin  (miast i miast na prawach powiatu)</t>
  </si>
  <si>
    <t>75075</t>
  </si>
  <si>
    <t>Promocja JST</t>
  </si>
  <si>
    <t>75095</t>
  </si>
  <si>
    <t>&gt; wydatki bieżące na programy finansowane z udziałem środków, o których mowa w art. 5 ust. 1 pkt 2 i 3  UOFP w części związanej z realizacją zadań JST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</si>
  <si>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</si>
  <si>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</si>
  <si>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</si>
  <si>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</si>
  <si>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75107</t>
  </si>
  <si>
    <t>Wybory Prezydenta Rzeczypospolitej Polskiej</t>
  </si>
  <si>
    <t>75108</t>
  </si>
  <si>
    <t>Wybory do Sejmu i Senatu</t>
  </si>
  <si>
    <t>75109</t>
  </si>
  <si>
    <t>Wybory do rad gmin, rad powiatów i sejmików województw, wybory wójtów, burmistrzów i prezydentów miast oraz referenda gminne, powiatowe i wojewódzkie</t>
  </si>
  <si>
    <t>75110</t>
  </si>
  <si>
    <t>Referenda ogólnokrajowe i konstytucyjne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</si>
  <si>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</si>
  <si>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</si>
  <si>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</si>
  <si>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</si>
  <si>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</si>
  <si>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</si>
  <si>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75412</t>
  </si>
  <si>
    <t>Ochotnicze straże pożarne</t>
  </si>
  <si>
    <t xml:space="preserve"> &gt; wydatki jednostek budżetowych:</t>
  </si>
  <si>
    <t>75414</t>
  </si>
  <si>
    <t>Obrona cywilna</t>
  </si>
  <si>
    <r>
      <t>z tego:</t>
    </r>
    <r>
      <rPr>
        <sz val="8"/>
        <color indexed="8"/>
        <rFont val="Calibri"/>
        <family val="2"/>
      </rPr>
      <t xml:space="preserve"> wydatki jednostek budżetowych:</t>
    </r>
  </si>
  <si>
    <t>75416</t>
  </si>
  <si>
    <t>Straż gminna  (miejska)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</si>
  <si>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</si>
  <si>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</si>
  <si>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</si>
  <si>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</si>
  <si>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</si>
  <si>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JST</t>
  </si>
  <si>
    <t>Wypłaty z tytułu gwarancji i poręczeń</t>
  </si>
  <si>
    <t>758</t>
  </si>
  <si>
    <t>Różne rozliczenia</t>
  </si>
  <si>
    <t>75818</t>
  </si>
  <si>
    <t>Rezerwy ogólne i celowe</t>
  </si>
  <si>
    <r>
      <t>z tego</t>
    </r>
    <r>
      <rPr>
        <sz val="8"/>
        <color indexed="8"/>
        <rFont val="Calibri"/>
        <family val="2"/>
      </rPr>
      <t>: wydatki jednostek budżetowych:</t>
    </r>
  </si>
  <si>
    <t>801</t>
  </si>
  <si>
    <t>Oświata i wychowanie</t>
  </si>
  <si>
    <t>80101</t>
  </si>
  <si>
    <t>Szkoły podstawowe</t>
  </si>
  <si>
    <t>z tego: &gt; wydatki jednostek budżetowych:</t>
  </si>
  <si>
    <t>80103</t>
  </si>
  <si>
    <t>Oddziały przedszkolne w szkołach podstawowych</t>
  </si>
  <si>
    <r>
      <t>z tego:</t>
    </r>
    <r>
      <rPr>
        <sz val="8"/>
        <color indexed="8"/>
        <rFont val="Calibri"/>
        <family val="2"/>
      </rPr>
      <t xml:space="preserve">  wydatki jednostek budżetowych:</t>
    </r>
  </si>
  <si>
    <t>80104</t>
  </si>
  <si>
    <t>Przedszkola</t>
  </si>
  <si>
    <t>80110</t>
  </si>
  <si>
    <t>Gimnazja</t>
  </si>
  <si>
    <t>80113</t>
  </si>
  <si>
    <t>Dowożenie uczniów do szkół</t>
  </si>
  <si>
    <t>80114</t>
  </si>
  <si>
    <t>Zespoły obsługi ekonomiczno – administracyjnej szkół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</si>
  <si>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</si>
  <si>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</si>
  <si>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</t>
  </si>
  <si>
    <t>z tego:  &gt; Wydatki na programy finansowane ze środków, o których mowa w art. 5 ust. 1 pkt 2 i 3, w części związanej z realizacją zadań JST</t>
  </si>
  <si>
    <t>851</t>
  </si>
  <si>
    <t>Ochrona zdrowia</t>
  </si>
  <si>
    <t>85153</t>
  </si>
  <si>
    <t>Zwalczanie narkomanii</t>
  </si>
  <si>
    <t>85154</t>
  </si>
  <si>
    <t>Przeciwdziałanie alkoholizmowi</t>
  </si>
  <si>
    <t>85158</t>
  </si>
  <si>
    <t>Izby wytrzeźwień</t>
  </si>
  <si>
    <t>85195</t>
  </si>
  <si>
    <t>852</t>
  </si>
  <si>
    <t>Pomoc społeczna</t>
  </si>
  <si>
    <t>85205</t>
  </si>
  <si>
    <t>Zadania w zakresie przeciwdziałania przemocy w rodzinie</t>
  </si>
  <si>
    <r>
      <t xml:space="preserve">z tego: </t>
    </r>
    <r>
      <rPr>
        <sz val="8"/>
        <color indexed="8"/>
        <rFont val="Calibri"/>
        <family val="2"/>
      </rPr>
      <t xml:space="preserve"> wydatki jednostek budżetowych:</t>
    </r>
  </si>
  <si>
    <t>85206</t>
  </si>
  <si>
    <t>Wspieranie rodziny</t>
  </si>
  <si>
    <t>85212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</si>
  <si>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</si>
  <si>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</si>
  <si>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</si>
  <si>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</si>
  <si>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</si>
  <si>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85215</t>
  </si>
  <si>
    <t>Dodatki mieszkaniowe</t>
  </si>
  <si>
    <t>85216</t>
  </si>
  <si>
    <t>Zasiłki stałe</t>
  </si>
  <si>
    <t xml:space="preserve"> &gt; świadczenia na rzecz osób fizycznych</t>
  </si>
  <si>
    <t>85219</t>
  </si>
  <si>
    <t>Ośrodki pomocy społecznej</t>
  </si>
  <si>
    <t>z tego &gt; wydatki jednostek budżetowych:</t>
  </si>
  <si>
    <t>85228</t>
  </si>
  <si>
    <t>Usługi opiekuńcze i specjalistyczne usługi opiekuńcze</t>
  </si>
  <si>
    <t xml:space="preserve"> z tego: &gt; wydatki jednostek budżetowych:</t>
  </si>
  <si>
    <t>85295</t>
  </si>
  <si>
    <t>854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</si>
  <si>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</si>
  <si>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</si>
  <si>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</si>
  <si>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</si>
  <si>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</si>
  <si>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85415</t>
  </si>
  <si>
    <t>Pomoc materialna dla uczniów</t>
  </si>
  <si>
    <t>900</t>
  </si>
  <si>
    <t>Gospodarka komunalna i ochrona środowiska</t>
  </si>
  <si>
    <t>90002</t>
  </si>
  <si>
    <t>Gospodarka odpadami</t>
  </si>
  <si>
    <r>
      <t>z tego</t>
    </r>
    <r>
      <rPr>
        <sz val="8"/>
        <color indexed="8"/>
        <rFont val="Calibri"/>
        <family val="2"/>
      </rPr>
      <t>:   wydatki jednostek budżetowych:</t>
    </r>
  </si>
  <si>
    <t>90003</t>
  </si>
  <si>
    <t>Oczyszczanie miast i wsi</t>
  </si>
  <si>
    <r>
      <t>z tego</t>
    </r>
    <r>
      <rPr>
        <sz val="8"/>
        <color indexed="8"/>
        <rFont val="Calibri"/>
        <family val="2"/>
      </rPr>
      <t>:  wydatki jednostek budżetowych:</t>
    </r>
  </si>
  <si>
    <t>90004</t>
  </si>
  <si>
    <t>Utrzymanie zieleni w miastach i gminach</t>
  </si>
  <si>
    <t>90015</t>
  </si>
  <si>
    <t>Oświetlenie ulic, placów i dróg</t>
  </si>
  <si>
    <t>90019</t>
  </si>
  <si>
    <t>Wpływy i wydatki związane z gromadzeniem środków z opłat i kar za korzystanie ze środowiska</t>
  </si>
  <si>
    <t>z tego:  wydatki jednostek budżetowych:</t>
  </si>
  <si>
    <t>90095</t>
  </si>
  <si>
    <t xml:space="preserve"> &gt; inwestycje i zakupy inwestycyjne:</t>
  </si>
  <si>
    <t>921</t>
  </si>
  <si>
    <t>Kultura i ochrona dziedzictwa narodowego</t>
  </si>
  <si>
    <t>92109</t>
  </si>
  <si>
    <t>Domy i ośrodki kultury, świetlice i kluby</t>
  </si>
  <si>
    <t>z tego: &gt; dotacje na zadania bieżące</t>
  </si>
  <si>
    <t>92116</t>
  </si>
  <si>
    <t>Biblioteki</t>
  </si>
  <si>
    <t>926</t>
  </si>
  <si>
    <t xml:space="preserve">Kultura fizyczna </t>
  </si>
  <si>
    <t>92601</t>
  </si>
  <si>
    <t>Obiekty sportowe</t>
  </si>
  <si>
    <t>92605</t>
  </si>
  <si>
    <t>Zadania w zakresie kultury fizycznej</t>
  </si>
  <si>
    <t>RAZEM WYDATKI</t>
  </si>
  <si>
    <t>Załącznik nr 1 do sprawozdania z wykonania budżetu w  2015r.</t>
  </si>
  <si>
    <t>Dochody Gminy Poręba w 2015r.</t>
  </si>
  <si>
    <t>Plan (w zł)</t>
  </si>
  <si>
    <t>Wykonanie (w zł)</t>
  </si>
  <si>
    <t>Dochody bieżące</t>
  </si>
  <si>
    <t>Dochody majątkowe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</si>
  <si>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</si>
  <si>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realizację zadań bieżących z zakresu administracji rządowej oraz innych zadań zleconych gminie ustawami</t>
  </si>
  <si>
    <t>Środki na dofinansowanie własnych zadań bieżących gmin pozyskane z innych źródeł</t>
  </si>
  <si>
    <t>xxx</t>
  </si>
  <si>
    <t>Wpływy z innych lokalnych opłat pobieranych przez JST na podstawie odrębnych ustaw</t>
  </si>
  <si>
    <t>Pozostałe odsetki</t>
  </si>
  <si>
    <t>Wpływy z różnych opłat</t>
  </si>
  <si>
    <t>Wpływy z różnych dochodów</t>
  </si>
  <si>
    <t>Wpływy z opłat za trwały zarząd, użytkowanie, służebność i użytkowanie wieczyste nieruchomości</t>
  </si>
  <si>
    <t>Wpływy z tytułu przekształcenia prawa użytkowania wieczystego przysługującego osobom fizycznym w prawo własności</t>
  </si>
  <si>
    <t>Wpływy z tytułu odpłatnego nabycia prawa własności oraz prawa użytkowania wieczystego nieruchomości</t>
  </si>
  <si>
    <t>Odsetki od nieterminowych wpłat z tytułu podatków i opłat</t>
  </si>
  <si>
    <t>Wpływy ze sprzedaży składników majątkowych</t>
  </si>
  <si>
    <t>Dotacje celowe otrzymane z budżetu państwa na zadania bieżące realizowane przez gminę na podstawie porozumień z organami administracji rządowej</t>
  </si>
  <si>
    <t>Dochody jednostek samorządu terytorialnego związane z realizacją zadań z zakresu administracji rządowej oraz innych zadań zleconych ustawami</t>
  </si>
  <si>
    <t>Urzędy gmin (miast i miast na prawach powiatu)</t>
  </si>
  <si>
    <t>Wpływy z usług</t>
  </si>
  <si>
    <t>Otrzymane spadki,zapisy i darowizny w postaci pieniężnej</t>
  </si>
  <si>
    <t>Dotacje celowe w ramach programów finansowanych z udziałem środków europejskich oraz środków, o których mowa w art.. 5 ust. 1 pkt 3 oraz ust. 3 pkt 5 i 6 ustawy lub płatności w ramach budżetu środków europejskich - środki UE</t>
  </si>
  <si>
    <t>Dotacje celowe w ramach programów finansowanych z udziałem środków europejskich oraz środków, o których mowa w art.. 5 ust. 1 pkt 3 oraz ust. 3 pkt 5 i 6 ustawy lub płatności w ramach budżetu środków europejskich - współfinansowanie krajowe</t>
  </si>
  <si>
    <t>Urzędy naczelnych organów władzy państwowej, kontroli i ochrony prawa</t>
  </si>
  <si>
    <t>Wybory Prezydenta Rzeczpospolitej Polskiej</t>
  </si>
  <si>
    <t>Obrona Narodowa</t>
  </si>
  <si>
    <t>Dotacje celowe otrzymywane z  powiatu na zadania bieżące realizowane na podstawie porozumień (umów) między JST</t>
  </si>
  <si>
    <t>Straż gminna (miejska)</t>
  </si>
  <si>
    <t>grzywny, mandaty i inne kary pieniężne od osób fizycznych</t>
  </si>
  <si>
    <t>Dochody od osób prawnych, osób fizycznych i od innych jednostek nieposiadających osobowości prawnej oraz wydatki związane z ich poborem</t>
  </si>
  <si>
    <t>Wpływy z podatku dochodowego od osób fizycznych</t>
  </si>
  <si>
    <t>Podatek od działalności osób fizycznych, opłacany w formie karty podatkowej</t>
  </si>
  <si>
    <t>Odsetki 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</si>
  <si>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</si>
  <si>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</si>
  <si>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</si>
  <si>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</si>
  <si>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</si>
  <si>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</si>
  <si>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podatku rolnego, podatku leśnego, podatku od spadków i darowizn, podatku od czynności cywilnoprawnych oraz  podatków i opłat lokalnych od osób fizycznych</t>
  </si>
  <si>
    <t>Podatek od spadków i darowizn</t>
  </si>
  <si>
    <t>Opłata od posiadania psów</t>
  </si>
  <si>
    <t>Wpływy z opłaty targowej</t>
  </si>
  <si>
    <t>Wpływy z innych opłat stanowiących dochody jednostek samorządu terytorialnego na podstawie ustaw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</si>
  <si>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</si>
  <si>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</si>
  <si>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</si>
  <si>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Udziały gmin w podatkach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</si>
  <si>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</si>
  <si>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</si>
  <si>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</si>
  <si>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</si>
  <si>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</si>
  <si>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</si>
  <si>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Dotacje celowe otrzymane z budżetu państwa na realizację własnych zadań bieżących gmin</t>
  </si>
  <si>
    <t>Dotacje celowe otrzymane z budżetu państwa na realizację własnych zadań bieżących gmin (związków gmin)</t>
  </si>
  <si>
    <t>Dotacje otrzymane z budżetu państwa na realizację zadań bieżących z zakresu administracji rządowej oraz innych zadań zleconych gminie ustawami</t>
  </si>
  <si>
    <t>Wpływy z tytułu zwrotów wypłaconych świadczeń z funduszu alimentacyjnego</t>
  </si>
  <si>
    <t>Dochody JST związane z realizacją zadań z zakresu administracji rządowej oraz innych zadań zleconych ustawami</t>
  </si>
  <si>
    <t>Składki na ubezpieczenie zdrowotnej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</si>
  <si>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gmin z zakresu edukacyjnej opieki wychowawczej finansowanych w całości przez budżet państwa w ramach programów rządowych</t>
  </si>
  <si>
    <t>wpływy z innych lokalnych opłat pobieranych przez JST na podstawie odrębnych ustaw</t>
  </si>
  <si>
    <t>Dotacje celowe w ramach programów finansowanych z udziałem środków europejskich oraz środków o których mowa w art 5 ust.1 pkt 3 oraz ust. 3 pkt 5 i 6 ustaw, lub płatności w ramach budżetu środków25075 europejskich</t>
  </si>
  <si>
    <t>Wpływy i wydatki związane z gromadzeniem środków z opłat produktowych</t>
  </si>
  <si>
    <t>Kultura fizyczna</t>
  </si>
  <si>
    <t>RAZEM DOCHODY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</si>
</sst>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i/>
      <sz val="9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2"/>
    </font>
    <font>
      <sz val="8"/>
      <color indexed="8"/>
      <name val="Calibri"/>
      <family val="2"/>
    </font>
    <font>
      <sz val="9"/>
      <color indexed="8"/>
      <name val="Czcionka tekstu podstawowego"/>
      <family val="2"/>
    </font>
    <font>
      <i/>
      <sz val="8"/>
      <color indexed="8"/>
      <name val="Czcionka tekstu podstawowego"/>
      <family val="2"/>
    </font>
    <font>
      <b/>
      <i/>
      <sz val="8"/>
      <color indexed="8"/>
      <name val="Czcionka tekstu podstawowego"/>
      <family val="2"/>
    </font>
    <font>
      <i/>
      <sz val="9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b/>
      <i/>
      <sz val="11"/>
      <color indexed="8"/>
      <name val="Czcionka tekstu podstawowego"/>
      <family val="2"/>
    </font>
    <font>
      <u val="single"/>
      <sz val="9"/>
      <color indexed="8"/>
      <name val="Czcionka tekstu podstawowego"/>
      <family val="2"/>
    </font>
    <font>
      <i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vertical="center" wrapText="1"/>
      <protection locked="0"/>
    </xf>
    <xf numFmtId="164" fontId="6" fillId="34" borderId="10" xfId="0" applyNumberFormat="1" applyFont="1" applyFill="1" applyBorder="1" applyAlignment="1">
      <alignment vertical="center" wrapText="1"/>
    </xf>
    <xf numFmtId="10" fontId="6" fillId="34" borderId="10" xfId="0" applyNumberFormat="1" applyFont="1" applyFill="1" applyBorder="1" applyAlignment="1">
      <alignment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35" borderId="10" xfId="0" applyNumberFormat="1" applyFont="1" applyFill="1" applyBorder="1" applyAlignment="1" applyProtection="1">
      <alignment vertical="center" wrapText="1"/>
      <protection locked="0"/>
    </xf>
    <xf numFmtId="10" fontId="5" fillId="0" borderId="10" xfId="0" applyNumberFormat="1" applyFont="1" applyFill="1" applyBorder="1" applyAlignment="1">
      <alignment vertical="center" wrapText="1"/>
    </xf>
    <xf numFmtId="49" fontId="10" fillId="35" borderId="10" xfId="0" applyNumberFormat="1" applyFont="1" applyFill="1" applyBorder="1" applyAlignment="1" applyProtection="1">
      <alignment horizontal="left" vertical="center" wrapText="1" indent="2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0" fontId="10" fillId="0" borderId="10" xfId="0" applyNumberFormat="1" applyFont="1" applyFill="1" applyBorder="1" applyAlignment="1">
      <alignment vertical="center" wrapText="1"/>
    </xf>
    <xf numFmtId="49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10" xfId="0" applyNumberFormat="1" applyFont="1" applyBorder="1" applyAlignment="1">
      <alignment vertical="center" wrapText="1"/>
    </xf>
    <xf numFmtId="164" fontId="6" fillId="34" borderId="10" xfId="0" applyNumberFormat="1" applyFont="1" applyFill="1" applyBorder="1" applyAlignment="1" applyProtection="1">
      <alignment vertical="center" wrapText="1"/>
      <protection locked="0"/>
    </xf>
    <xf numFmtId="10" fontId="4" fillId="34" borderId="10" xfId="0" applyNumberFormat="1" applyFont="1" applyFill="1" applyBorder="1" applyAlignment="1">
      <alignment vertical="center" wrapText="1"/>
    </xf>
    <xf numFmtId="10" fontId="11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35" borderId="10" xfId="0" applyNumberFormat="1" applyFont="1" applyFill="1" applyBorder="1" applyAlignment="1" applyProtection="1">
      <alignment vertical="center" wrapText="1"/>
      <protection locked="0"/>
    </xf>
    <xf numFmtId="10" fontId="10" fillId="0" borderId="10" xfId="0" applyNumberFormat="1" applyFont="1" applyBorder="1" applyAlignment="1">
      <alignment vertical="center" wrapText="1"/>
    </xf>
    <xf numFmtId="164" fontId="10" fillId="35" borderId="1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  <protection locked="0"/>
    </xf>
    <xf numFmtId="10" fontId="5" fillId="34" borderId="10" xfId="0" applyNumberFormat="1" applyFont="1" applyFill="1" applyBorder="1" applyAlignment="1">
      <alignment vertical="center" wrapText="1"/>
    </xf>
    <xf numFmtId="164" fontId="5" fillId="35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/>
    </xf>
    <xf numFmtId="49" fontId="7" fillId="35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11" fillId="35" borderId="10" xfId="0" applyNumberFormat="1" applyFont="1" applyFill="1" applyBorder="1" applyAlignment="1" applyProtection="1">
      <alignment vertical="center" wrapText="1"/>
      <protection locked="0"/>
    </xf>
    <xf numFmtId="10" fontId="11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10" xfId="0" applyNumberFormat="1" applyFont="1" applyFill="1" applyBorder="1" applyAlignment="1" applyProtection="1">
      <alignment vertical="center" wrapText="1"/>
      <protection locked="0"/>
    </xf>
    <xf numFmtId="10" fontId="7" fillId="0" borderId="10" xfId="0" applyNumberFormat="1" applyFont="1" applyBorder="1" applyAlignment="1">
      <alignment vertical="center" wrapText="1"/>
    </xf>
    <xf numFmtId="49" fontId="5" fillId="35" borderId="10" xfId="0" applyNumberFormat="1" applyFont="1" applyFill="1" applyBorder="1" applyAlignment="1" applyProtection="1">
      <alignment horizontal="left" vertical="center" wrapText="1" indent="2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justify" vertical="center" wrapText="1"/>
      <protection locked="0"/>
    </xf>
    <xf numFmtId="10" fontId="7" fillId="35" borderId="10" xfId="0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0" xfId="0" applyNumberFormat="1" applyFont="1" applyBorder="1" applyAlignment="1">
      <alignment vertical="center" wrapText="1"/>
    </xf>
    <xf numFmtId="49" fontId="12" fillId="35" borderId="10" xfId="0" applyNumberFormat="1" applyFont="1" applyFill="1" applyBorder="1" applyAlignment="1" applyProtection="1">
      <alignment vertical="center" wrapText="1"/>
      <protection locked="0"/>
    </xf>
    <xf numFmtId="164" fontId="4" fillId="34" borderId="10" xfId="0" applyNumberFormat="1" applyFont="1" applyFill="1" applyBorder="1" applyAlignment="1" applyProtection="1">
      <alignment vertical="center" wrapText="1"/>
      <protection locked="0"/>
    </xf>
    <xf numFmtId="10" fontId="11" fillId="34" borderId="10" xfId="0" applyNumberFormat="1" applyFont="1" applyFill="1" applyBorder="1" applyAlignment="1">
      <alignment vertical="center" wrapText="1"/>
    </xf>
    <xf numFmtId="10" fontId="11" fillId="35" borderId="10" xfId="0" applyNumberFormat="1" applyFont="1" applyFill="1" applyBorder="1" applyAlignment="1">
      <alignment vertical="center" wrapText="1"/>
    </xf>
    <xf numFmtId="10" fontId="10" fillId="35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9" fillId="0" borderId="10" xfId="0" applyNumberFormat="1" applyFont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 wrapText="1"/>
    </xf>
    <xf numFmtId="10" fontId="4" fillId="33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vertical="center" wrapText="1"/>
      <protection locked="0"/>
    </xf>
    <xf numFmtId="39" fontId="4" fillId="34" borderId="10" xfId="0" applyNumberFormat="1" applyFont="1" applyFill="1" applyBorder="1" applyAlignment="1" applyProtection="1">
      <alignment vertical="center" wrapText="1"/>
      <protection locked="0"/>
    </xf>
    <xf numFmtId="10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vertical="center" wrapText="1"/>
      <protection locked="0"/>
    </xf>
    <xf numFmtId="39" fontId="11" fillId="35" borderId="10" xfId="0" applyNumberFormat="1" applyFont="1" applyFill="1" applyBorder="1" applyAlignment="1" applyProtection="1">
      <alignment vertical="center" wrapText="1"/>
      <protection locked="0"/>
    </xf>
    <xf numFmtId="10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vertical="center" wrapText="1"/>
      <protection locked="0"/>
    </xf>
    <xf numFmtId="39" fontId="10" fillId="35" borderId="10" xfId="0" applyNumberFormat="1" applyFont="1" applyFill="1" applyBorder="1" applyAlignment="1" applyProtection="1">
      <alignment vertical="center" wrapText="1"/>
      <protection locked="0"/>
    </xf>
    <xf numFmtId="10" fontId="10" fillId="0" borderId="10" xfId="0" applyNumberFormat="1" applyFont="1" applyBorder="1" applyAlignment="1">
      <alignment horizontal="center" vertical="center" wrapText="1"/>
    </xf>
    <xf numFmtId="10" fontId="4" fillId="34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vertical="center" wrapText="1"/>
      <protection locked="0"/>
    </xf>
    <xf numFmtId="39" fontId="4" fillId="36" borderId="10" xfId="0" applyNumberFormat="1" applyFont="1" applyFill="1" applyBorder="1" applyAlignment="1" applyProtection="1">
      <alignment vertical="center" wrapText="1"/>
      <protection locked="0"/>
    </xf>
    <xf numFmtId="10" fontId="4" fillId="36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vertical="center" wrapText="1"/>
      <protection locked="0"/>
    </xf>
    <xf numFmtId="39" fontId="11" fillId="0" borderId="10" xfId="0" applyNumberFormat="1" applyFont="1" applyBorder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vertical="center" wrapText="1"/>
      <protection locked="0"/>
    </xf>
    <xf numFmtId="39" fontId="10" fillId="0" borderId="10" xfId="0" applyNumberFormat="1" applyFont="1" applyBorder="1" applyAlignment="1" applyProtection="1">
      <alignment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164" fontId="10" fillId="0" borderId="10" xfId="0" applyNumberFormat="1" applyFont="1" applyBorder="1" applyAlignment="1">
      <alignment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39" fontId="5" fillId="35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10" fontId="10" fillId="36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39" fontId="4" fillId="36" borderId="10" xfId="0" applyNumberFormat="1" applyFont="1" applyFill="1" applyBorder="1" applyAlignment="1">
      <alignment vertical="center" wrapText="1"/>
    </xf>
    <xf numFmtId="10" fontId="6" fillId="36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6E6E6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1"/>
  <sheetViews>
    <sheetView zoomScale="110" zoomScaleNormal="110" zoomScalePageLayoutView="0" workbookViewId="0" topLeftCell="A1">
      <selection activeCell="G288" sqref="G288"/>
    </sheetView>
  </sheetViews>
  <sheetFormatPr defaultColWidth="8.59765625" defaultRowHeight="14.25"/>
  <cols>
    <col min="1" max="1" width="4.3984375" style="0" customWidth="1"/>
    <col min="2" max="2" width="6" style="0" customWidth="1"/>
    <col min="3" max="3" width="0" style="0" hidden="1" customWidth="1"/>
    <col min="4" max="4" width="36" style="0" customWidth="1"/>
    <col min="5" max="5" width="14.19921875" style="0" customWidth="1"/>
    <col min="6" max="6" width="12.59765625" style="0" customWidth="1"/>
    <col min="7" max="7" width="11.8984375" style="0" customWidth="1"/>
    <col min="8" max="8" width="12.59765625" style="0" customWidth="1"/>
    <col min="9" max="9" width="13" style="0" customWidth="1"/>
    <col min="10" max="10" width="11.59765625" style="0" customWidth="1"/>
    <col min="11" max="11" width="8.3984375" style="0" customWidth="1"/>
    <col min="12" max="12" width="8.59765625" style="0" customWidth="1"/>
    <col min="13" max="13" width="13.5" style="0" customWidth="1"/>
    <col min="14" max="14" width="12" style="0" customWidth="1"/>
  </cols>
  <sheetData>
    <row r="1" spans="9:11" ht="31.5" customHeight="1">
      <c r="I1" s="105" t="s">
        <v>0</v>
      </c>
      <c r="J1" s="105"/>
      <c r="K1" s="105"/>
    </row>
    <row r="3" spans="1:11" ht="18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5" spans="1:11" ht="14.25" customHeight="1">
      <c r="A5" s="107" t="s">
        <v>2</v>
      </c>
      <c r="B5" s="107" t="s">
        <v>3</v>
      </c>
      <c r="C5" s="107" t="s">
        <v>4</v>
      </c>
      <c r="D5" s="107" t="s">
        <v>5</v>
      </c>
      <c r="E5" s="107" t="s">
        <v>6</v>
      </c>
      <c r="F5" s="107"/>
      <c r="G5" s="107"/>
      <c r="H5" s="107" t="s">
        <v>7</v>
      </c>
      <c r="I5" s="107"/>
      <c r="J5" s="107"/>
      <c r="K5" s="107" t="s">
        <v>8</v>
      </c>
    </row>
    <row r="6" spans="1:11" ht="21.75" customHeight="1">
      <c r="A6" s="107"/>
      <c r="B6" s="107"/>
      <c r="C6" s="107"/>
      <c r="D6" s="107"/>
      <c r="E6" s="107" t="s">
        <v>9</v>
      </c>
      <c r="F6" s="107" t="s">
        <v>10</v>
      </c>
      <c r="G6" s="107"/>
      <c r="H6" s="107" t="s">
        <v>9</v>
      </c>
      <c r="I6" s="107" t="s">
        <v>10</v>
      </c>
      <c r="J6" s="107"/>
      <c r="K6" s="107"/>
    </row>
    <row r="7" spans="1:12" ht="24.75" customHeight="1">
      <c r="A7" s="107"/>
      <c r="B7" s="107"/>
      <c r="C7" s="107"/>
      <c r="D7" s="107"/>
      <c r="E7" s="107"/>
      <c r="F7" s="1" t="s">
        <v>11</v>
      </c>
      <c r="G7" s="1" t="s">
        <v>12</v>
      </c>
      <c r="H7" s="107"/>
      <c r="I7" s="1" t="s">
        <v>11</v>
      </c>
      <c r="J7" s="1" t="s">
        <v>12</v>
      </c>
      <c r="K7" s="107"/>
      <c r="L7" s="2"/>
    </row>
    <row r="8" spans="1:12" ht="21.75" customHeight="1">
      <c r="A8" s="3" t="s">
        <v>13</v>
      </c>
      <c r="B8" s="3"/>
      <c r="C8" s="3"/>
      <c r="D8" s="4" t="s">
        <v>14</v>
      </c>
      <c r="E8" s="5">
        <f aca="true" t="shared" si="0" ref="E8:J8">E9+E13</f>
        <v>39629.17</v>
      </c>
      <c r="F8" s="5">
        <f t="shared" si="0"/>
        <v>39629.17</v>
      </c>
      <c r="G8" s="5">
        <f t="shared" si="0"/>
        <v>0</v>
      </c>
      <c r="H8" s="5">
        <f t="shared" si="0"/>
        <v>39572.38</v>
      </c>
      <c r="I8" s="5">
        <f t="shared" si="0"/>
        <v>39572.38</v>
      </c>
      <c r="J8" s="5">
        <f t="shared" si="0"/>
        <v>0</v>
      </c>
      <c r="K8" s="6">
        <f>H8/E8</f>
        <v>0.9985669646878801</v>
      </c>
      <c r="L8" s="2"/>
    </row>
    <row r="9" spans="1:12" ht="21.75" customHeight="1">
      <c r="A9" s="7"/>
      <c r="B9" s="7" t="s">
        <v>15</v>
      </c>
      <c r="C9" s="7"/>
      <c r="D9" s="8" t="s">
        <v>16</v>
      </c>
      <c r="E9" s="9">
        <f>SUM(F9:G9)</f>
        <v>4900</v>
      </c>
      <c r="F9" s="9">
        <f>F10</f>
        <v>4900</v>
      </c>
      <c r="G9" s="9">
        <v>0</v>
      </c>
      <c r="H9" s="9">
        <f>H10</f>
        <v>4843.21</v>
      </c>
      <c r="I9" s="9">
        <f>I10</f>
        <v>4843.21</v>
      </c>
      <c r="J9" s="9">
        <v>0</v>
      </c>
      <c r="K9" s="10">
        <f>H9/E9</f>
        <v>0.9884102040816327</v>
      </c>
      <c r="L9" s="2"/>
    </row>
    <row r="10" spans="1:12" ht="21.75" customHeight="1">
      <c r="A10" s="7"/>
      <c r="B10" s="7"/>
      <c r="C10" s="7"/>
      <c r="D10" s="11" t="s">
        <v>17</v>
      </c>
      <c r="E10" s="12">
        <v>4900</v>
      </c>
      <c r="F10" s="12">
        <v>4900</v>
      </c>
      <c r="G10" s="12">
        <v>0</v>
      </c>
      <c r="H10" s="12">
        <f>SUM(I10:J10)</f>
        <v>4843.21</v>
      </c>
      <c r="I10" s="12">
        <v>4843.21</v>
      </c>
      <c r="J10" s="12">
        <v>0</v>
      </c>
      <c r="K10" s="13">
        <f>H10/E10</f>
        <v>0.9884102040816327</v>
      </c>
      <c r="L10" s="2"/>
    </row>
    <row r="11" spans="1:12" ht="21.75" customHeight="1">
      <c r="A11" s="7"/>
      <c r="B11" s="7"/>
      <c r="C11" s="7"/>
      <c r="D11" s="14" t="s">
        <v>18</v>
      </c>
      <c r="E11" s="12">
        <f>SUM(F11:G11)</f>
        <v>0</v>
      </c>
      <c r="F11" s="12">
        <v>0</v>
      </c>
      <c r="G11" s="12">
        <v>0</v>
      </c>
      <c r="H11" s="12">
        <f>SUM(I11:J11)</f>
        <v>0</v>
      </c>
      <c r="I11" s="12">
        <v>0</v>
      </c>
      <c r="J11" s="12">
        <v>0</v>
      </c>
      <c r="K11" s="13">
        <v>0</v>
      </c>
      <c r="L11" s="2"/>
    </row>
    <row r="12" spans="1:12" ht="21.75" customHeight="1">
      <c r="A12" s="7"/>
      <c r="B12" s="7"/>
      <c r="C12" s="7"/>
      <c r="D12" s="14" t="s">
        <v>19</v>
      </c>
      <c r="E12" s="12">
        <v>4900</v>
      </c>
      <c r="F12" s="12">
        <v>4900</v>
      </c>
      <c r="G12" s="12">
        <v>0</v>
      </c>
      <c r="H12" s="12">
        <v>4843.21</v>
      </c>
      <c r="I12" s="12">
        <v>4843.21</v>
      </c>
      <c r="J12" s="12">
        <v>0</v>
      </c>
      <c r="K12" s="13">
        <f>H12/E12</f>
        <v>0.9884102040816327</v>
      </c>
      <c r="L12" s="2"/>
    </row>
    <row r="13" spans="1:12" ht="21.75" customHeight="1">
      <c r="A13" s="15"/>
      <c r="B13" s="15" t="s">
        <v>20</v>
      </c>
      <c r="C13" s="15"/>
      <c r="D13" s="16" t="s">
        <v>21</v>
      </c>
      <c r="E13" s="17">
        <f>SUM(F13:G13)</f>
        <v>34729.17</v>
      </c>
      <c r="F13" s="17">
        <f>F14</f>
        <v>34729.17</v>
      </c>
      <c r="G13" s="17">
        <v>0</v>
      </c>
      <c r="H13" s="17">
        <f>SUM(I13:J13)</f>
        <v>34729.17</v>
      </c>
      <c r="I13" s="17">
        <f>I14</f>
        <v>34729.17</v>
      </c>
      <c r="J13" s="17">
        <v>0</v>
      </c>
      <c r="K13" s="18">
        <f>H13/E13</f>
        <v>1</v>
      </c>
      <c r="L13" s="2"/>
    </row>
    <row r="14" spans="1:12" ht="21.75" customHeight="1">
      <c r="A14" s="19"/>
      <c r="B14" s="19"/>
      <c r="C14" s="19"/>
      <c r="D14" s="11" t="s">
        <v>17</v>
      </c>
      <c r="E14" s="12">
        <f>SUM(F14:G14)</f>
        <v>34729.17</v>
      </c>
      <c r="F14" s="12">
        <f>SUM(F15:F16)</f>
        <v>34729.17</v>
      </c>
      <c r="G14" s="12">
        <v>0</v>
      </c>
      <c r="H14" s="12">
        <f>SUM(I14:J14)</f>
        <v>34729.17</v>
      </c>
      <c r="I14" s="12">
        <f>SUM(I15:I16)</f>
        <v>34729.17</v>
      </c>
      <c r="J14" s="12">
        <v>0</v>
      </c>
      <c r="K14" s="20">
        <f>H14/E14</f>
        <v>1</v>
      </c>
      <c r="L14" s="2"/>
    </row>
    <row r="15" spans="1:12" ht="21.75" customHeight="1">
      <c r="A15" s="19"/>
      <c r="B15" s="19"/>
      <c r="C15" s="19"/>
      <c r="D15" s="14" t="s">
        <v>18</v>
      </c>
      <c r="E15" s="12">
        <f>SUM(F15:G15)</f>
        <v>0</v>
      </c>
      <c r="F15" s="12">
        <v>0</v>
      </c>
      <c r="G15" s="12">
        <v>0</v>
      </c>
      <c r="H15" s="12">
        <f>SUM(I15:J15)</f>
        <v>0</v>
      </c>
      <c r="I15" s="12">
        <v>0</v>
      </c>
      <c r="J15" s="12">
        <v>0</v>
      </c>
      <c r="K15" s="20">
        <v>0</v>
      </c>
      <c r="L15" s="2"/>
    </row>
    <row r="16" spans="1:12" ht="21.75" customHeight="1">
      <c r="A16" s="19"/>
      <c r="B16" s="19"/>
      <c r="C16" s="19"/>
      <c r="D16" s="14" t="s">
        <v>19</v>
      </c>
      <c r="E16" s="12">
        <f>SUM(F16:G16)</f>
        <v>34729.17</v>
      </c>
      <c r="F16" s="12">
        <v>34729.17</v>
      </c>
      <c r="G16" s="12">
        <v>0</v>
      </c>
      <c r="H16" s="12">
        <f>SUM(I16:J16)</f>
        <v>34729.17</v>
      </c>
      <c r="I16" s="12">
        <v>34729.17</v>
      </c>
      <c r="J16" s="12">
        <v>0</v>
      </c>
      <c r="K16" s="20">
        <f aca="true" t="shared" si="1" ref="K16:K21">H16/E16</f>
        <v>1</v>
      </c>
      <c r="L16" s="2"/>
    </row>
    <row r="17" spans="1:12" ht="28.5" customHeight="1">
      <c r="A17" s="3" t="s">
        <v>22</v>
      </c>
      <c r="B17" s="3"/>
      <c r="C17" s="3"/>
      <c r="D17" s="4" t="s">
        <v>23</v>
      </c>
      <c r="E17" s="21">
        <f aca="true" t="shared" si="2" ref="E17:J17">E18+E20+E24</f>
        <v>561521.76</v>
      </c>
      <c r="F17" s="21">
        <f t="shared" si="2"/>
        <v>556521.76</v>
      </c>
      <c r="G17" s="21">
        <f t="shared" si="2"/>
        <v>5000</v>
      </c>
      <c r="H17" s="21">
        <f t="shared" si="2"/>
        <v>498174.57</v>
      </c>
      <c r="I17" s="21">
        <f t="shared" si="2"/>
        <v>498174.57</v>
      </c>
      <c r="J17" s="21">
        <f t="shared" si="2"/>
        <v>0</v>
      </c>
      <c r="K17" s="22">
        <f t="shared" si="1"/>
        <v>0.8871865802671655</v>
      </c>
      <c r="L17" s="2"/>
    </row>
    <row r="18" spans="1:12" ht="21.75" customHeight="1">
      <c r="A18" s="15"/>
      <c r="B18" s="15" t="s">
        <v>24</v>
      </c>
      <c r="C18" s="15"/>
      <c r="D18" s="16" t="s">
        <v>25</v>
      </c>
      <c r="E18" s="17">
        <f>E19</f>
        <v>487566.76</v>
      </c>
      <c r="F18" s="17">
        <f>F19</f>
        <v>487566.76</v>
      </c>
      <c r="G18" s="17">
        <f>G19</f>
        <v>0</v>
      </c>
      <c r="H18" s="17">
        <f aca="true" t="shared" si="3" ref="H18:H23">SUM(I18:J18)</f>
        <v>466699.17</v>
      </c>
      <c r="I18" s="17">
        <f>I19</f>
        <v>466699.17</v>
      </c>
      <c r="J18" s="17">
        <f>J19</f>
        <v>0</v>
      </c>
      <c r="K18" s="23">
        <f t="shared" si="1"/>
        <v>0.9572005482900433</v>
      </c>
      <c r="L18" s="2"/>
    </row>
    <row r="19" spans="1:12" ht="21.75" customHeight="1">
      <c r="A19" s="24"/>
      <c r="B19" s="24"/>
      <c r="C19" s="24"/>
      <c r="D19" s="11" t="s">
        <v>26</v>
      </c>
      <c r="E19" s="25">
        <f>SUM(F19:G19)</f>
        <v>487566.76</v>
      </c>
      <c r="F19" s="25">
        <v>487566.76</v>
      </c>
      <c r="G19" s="25">
        <v>0</v>
      </c>
      <c r="H19" s="25">
        <f t="shared" si="3"/>
        <v>466699.17</v>
      </c>
      <c r="I19" s="25">
        <v>466699.17</v>
      </c>
      <c r="J19" s="25">
        <v>0</v>
      </c>
      <c r="K19" s="13">
        <f t="shared" si="1"/>
        <v>0.9572005482900433</v>
      </c>
      <c r="L19" s="2"/>
    </row>
    <row r="20" spans="1:12" ht="21.75" customHeight="1">
      <c r="A20" s="15"/>
      <c r="B20" s="15" t="s">
        <v>27</v>
      </c>
      <c r="C20" s="15"/>
      <c r="D20" s="16" t="s">
        <v>28</v>
      </c>
      <c r="E20" s="17">
        <f>SUM(F20:G20)</f>
        <v>128</v>
      </c>
      <c r="F20" s="17">
        <f>F21</f>
        <v>128</v>
      </c>
      <c r="G20" s="17">
        <v>0</v>
      </c>
      <c r="H20" s="17">
        <f t="shared" si="3"/>
        <v>32</v>
      </c>
      <c r="I20" s="17">
        <f>I21</f>
        <v>32</v>
      </c>
      <c r="J20" s="17">
        <v>0</v>
      </c>
      <c r="K20" s="18">
        <f t="shared" si="1"/>
        <v>0.25</v>
      </c>
      <c r="L20" s="2"/>
    </row>
    <row r="21" spans="1:12" ht="21.75" customHeight="1">
      <c r="A21" s="15"/>
      <c r="B21" s="15"/>
      <c r="C21" s="15"/>
      <c r="D21" s="11" t="s">
        <v>17</v>
      </c>
      <c r="E21" s="17">
        <f>SUM(F21:G21)</f>
        <v>128</v>
      </c>
      <c r="F21" s="17">
        <f>SUM(F22:F23)</f>
        <v>128</v>
      </c>
      <c r="G21" s="17">
        <v>0</v>
      </c>
      <c r="H21" s="17">
        <f t="shared" si="3"/>
        <v>32</v>
      </c>
      <c r="I21" s="17">
        <f>SUM(I22:I23)</f>
        <v>32</v>
      </c>
      <c r="J21" s="17">
        <v>0</v>
      </c>
      <c r="K21" s="18">
        <f t="shared" si="1"/>
        <v>0.25</v>
      </c>
      <c r="L21" s="2"/>
    </row>
    <row r="22" spans="1:12" ht="21.75" customHeight="1">
      <c r="A22" s="15"/>
      <c r="B22" s="15"/>
      <c r="C22" s="15"/>
      <c r="D22" s="14" t="s">
        <v>18</v>
      </c>
      <c r="E22" s="25">
        <f>SUM(F22:G22)</f>
        <v>0</v>
      </c>
      <c r="F22" s="25">
        <v>0</v>
      </c>
      <c r="G22" s="25">
        <v>0</v>
      </c>
      <c r="H22" s="25">
        <f t="shared" si="3"/>
        <v>0</v>
      </c>
      <c r="I22" s="25">
        <v>0</v>
      </c>
      <c r="J22" s="25">
        <v>0</v>
      </c>
      <c r="K22" s="13">
        <v>0</v>
      </c>
      <c r="L22" s="2"/>
    </row>
    <row r="23" spans="1:12" ht="21.75" customHeight="1">
      <c r="A23" s="19"/>
      <c r="B23" s="24"/>
      <c r="C23" s="24"/>
      <c r="D23" s="14" t="s">
        <v>19</v>
      </c>
      <c r="E23" s="25">
        <f>SUM(F23:G23)</f>
        <v>128</v>
      </c>
      <c r="F23" s="25">
        <v>128</v>
      </c>
      <c r="G23" s="25">
        <v>0</v>
      </c>
      <c r="H23" s="25">
        <f t="shared" si="3"/>
        <v>32</v>
      </c>
      <c r="I23" s="25">
        <v>32</v>
      </c>
      <c r="J23" s="25">
        <v>0</v>
      </c>
      <c r="K23" s="13">
        <f aca="true" t="shared" si="4" ref="K23:K28">H23/E23</f>
        <v>0.25</v>
      </c>
      <c r="L23" s="2"/>
    </row>
    <row r="24" spans="1:12" ht="21.75" customHeight="1">
      <c r="A24" s="26"/>
      <c r="B24" s="15" t="s">
        <v>29</v>
      </c>
      <c r="C24" s="15"/>
      <c r="D24" s="16" t="s">
        <v>30</v>
      </c>
      <c r="E24" s="17">
        <f aca="true" t="shared" si="5" ref="E24:J24">E25+E28</f>
        <v>73827</v>
      </c>
      <c r="F24" s="17">
        <f t="shared" si="5"/>
        <v>68827</v>
      </c>
      <c r="G24" s="17">
        <f t="shared" si="5"/>
        <v>5000</v>
      </c>
      <c r="H24" s="17">
        <f t="shared" si="5"/>
        <v>31443.4</v>
      </c>
      <c r="I24" s="17">
        <f t="shared" si="5"/>
        <v>31443.4</v>
      </c>
      <c r="J24" s="17">
        <f t="shared" si="5"/>
        <v>0</v>
      </c>
      <c r="K24" s="23">
        <f t="shared" si="4"/>
        <v>0.4259065111680009</v>
      </c>
      <c r="L24" s="2"/>
    </row>
    <row r="25" spans="1:12" ht="21.75" customHeight="1">
      <c r="A25" s="19"/>
      <c r="B25" s="19"/>
      <c r="C25" s="19"/>
      <c r="D25" s="11" t="s">
        <v>31</v>
      </c>
      <c r="E25" s="12">
        <f>SUM(F25:G25)</f>
        <v>68827</v>
      </c>
      <c r="F25" s="12">
        <f>F26+F27</f>
        <v>68827</v>
      </c>
      <c r="G25" s="12">
        <v>0</v>
      </c>
      <c r="H25" s="12">
        <f>SUM(I25:J25)</f>
        <v>31443.4</v>
      </c>
      <c r="I25" s="12">
        <f>SUM(I26:I27)</f>
        <v>31443.4</v>
      </c>
      <c r="J25" s="12">
        <f>SUM(J26:J27)</f>
        <v>0</v>
      </c>
      <c r="K25" s="20">
        <f t="shared" si="4"/>
        <v>0.4568468769523588</v>
      </c>
      <c r="L25" s="2"/>
    </row>
    <row r="26" spans="1:12" ht="21.75" customHeight="1">
      <c r="A26" s="19"/>
      <c r="B26" s="19"/>
      <c r="C26" s="19"/>
      <c r="D26" s="14" t="s">
        <v>18</v>
      </c>
      <c r="E26" s="27">
        <f>SUM(F26:G26)</f>
        <v>2536.4</v>
      </c>
      <c r="F26" s="27">
        <v>2536.4</v>
      </c>
      <c r="G26" s="27">
        <v>0</v>
      </c>
      <c r="H26" s="27">
        <f>SUM(I26:J26)</f>
        <v>2536.4</v>
      </c>
      <c r="I26" s="27">
        <v>2536.4</v>
      </c>
      <c r="J26" s="27">
        <v>0</v>
      </c>
      <c r="K26" s="28">
        <f t="shared" si="4"/>
        <v>1</v>
      </c>
      <c r="L26" s="2"/>
    </row>
    <row r="27" spans="1:12" ht="21.75" customHeight="1">
      <c r="A27" s="19"/>
      <c r="B27" s="19"/>
      <c r="C27" s="19"/>
      <c r="D27" s="14" t="s">
        <v>19</v>
      </c>
      <c r="E27" s="27">
        <f>F27+G27</f>
        <v>66290.6</v>
      </c>
      <c r="F27" s="27">
        <v>66290.6</v>
      </c>
      <c r="G27" s="27">
        <v>0</v>
      </c>
      <c r="H27" s="27">
        <f>SUM(I27:J27)</f>
        <v>28907</v>
      </c>
      <c r="I27" s="27">
        <v>28907</v>
      </c>
      <c r="J27" s="27">
        <v>0</v>
      </c>
      <c r="K27" s="28">
        <f t="shared" si="4"/>
        <v>0.43606484177243826</v>
      </c>
      <c r="L27" s="2"/>
    </row>
    <row r="28" spans="1:12" ht="21.75" customHeight="1">
      <c r="A28" s="19"/>
      <c r="B28" s="19"/>
      <c r="C28" s="19"/>
      <c r="D28" s="11" t="s">
        <v>32</v>
      </c>
      <c r="E28" s="27">
        <f>G28</f>
        <v>5000</v>
      </c>
      <c r="F28" s="27">
        <v>0</v>
      </c>
      <c r="G28" s="27">
        <v>5000</v>
      </c>
      <c r="H28" s="27">
        <f>SUM(I28:J28)</f>
        <v>0</v>
      </c>
      <c r="I28" s="27">
        <v>0</v>
      </c>
      <c r="J28" s="27">
        <v>0</v>
      </c>
      <c r="K28" s="28">
        <f t="shared" si="4"/>
        <v>0</v>
      </c>
      <c r="L28" s="2"/>
    </row>
    <row r="29" spans="1:12" ht="25.5" customHeight="1">
      <c r="A29" s="19"/>
      <c r="B29" s="19"/>
      <c r="C29" s="19"/>
      <c r="D29" s="14" t="s">
        <v>33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8">
        <v>0</v>
      </c>
      <c r="L29" s="2"/>
    </row>
    <row r="30" spans="1:12" ht="21.75" customHeight="1">
      <c r="A30" s="3" t="s">
        <v>34</v>
      </c>
      <c r="B30" s="3"/>
      <c r="C30" s="3"/>
      <c r="D30" s="4" t="s">
        <v>35</v>
      </c>
      <c r="E30" s="21">
        <f aca="true" t="shared" si="6" ref="E30:J30">E31+E35</f>
        <v>1489521</v>
      </c>
      <c r="F30" s="21">
        <f t="shared" si="6"/>
        <v>1489521</v>
      </c>
      <c r="G30" s="21">
        <f t="shared" si="6"/>
        <v>0</v>
      </c>
      <c r="H30" s="21">
        <f t="shared" si="6"/>
        <v>1128820.93</v>
      </c>
      <c r="I30" s="21">
        <f t="shared" si="6"/>
        <v>1128820.93</v>
      </c>
      <c r="J30" s="21">
        <f t="shared" si="6"/>
        <v>0</v>
      </c>
      <c r="K30" s="22">
        <f>H30/E30</f>
        <v>0.7578415678597348</v>
      </c>
      <c r="L30" s="2"/>
    </row>
    <row r="31" spans="1:12" ht="21.75" customHeight="1">
      <c r="A31" s="15"/>
      <c r="B31" s="15" t="s">
        <v>36</v>
      </c>
      <c r="C31" s="15"/>
      <c r="D31" s="16" t="s">
        <v>37</v>
      </c>
      <c r="E31" s="17">
        <f aca="true" t="shared" si="7" ref="E31:J31">E32</f>
        <v>1190202</v>
      </c>
      <c r="F31" s="17">
        <f t="shared" si="7"/>
        <v>1190202</v>
      </c>
      <c r="G31" s="17">
        <f t="shared" si="7"/>
        <v>0</v>
      </c>
      <c r="H31" s="17">
        <f t="shared" si="7"/>
        <v>868948.45</v>
      </c>
      <c r="I31" s="17">
        <f t="shared" si="7"/>
        <v>868948.45</v>
      </c>
      <c r="J31" s="17">
        <f t="shared" si="7"/>
        <v>0</v>
      </c>
      <c r="K31" s="18">
        <f>H31/E31</f>
        <v>0.7300848511429152</v>
      </c>
      <c r="L31" s="2"/>
    </row>
    <row r="32" spans="1:12" ht="21.75" customHeight="1">
      <c r="A32" s="19"/>
      <c r="B32" s="19"/>
      <c r="C32" s="19"/>
      <c r="D32" s="11" t="s">
        <v>38</v>
      </c>
      <c r="E32" s="12">
        <f>SUM(F32:G32)</f>
        <v>1190202</v>
      </c>
      <c r="F32" s="12">
        <f>SUM(F33:F34)</f>
        <v>1190202</v>
      </c>
      <c r="G32" s="12">
        <v>0</v>
      </c>
      <c r="H32" s="12">
        <f>SUM(I32:J32)</f>
        <v>868948.45</v>
      </c>
      <c r="I32" s="12">
        <f>SUM(I33:I34)</f>
        <v>868948.45</v>
      </c>
      <c r="J32" s="12">
        <v>0</v>
      </c>
      <c r="K32" s="20">
        <f>H32/E32</f>
        <v>0.7300848511429152</v>
      </c>
      <c r="L32" s="2"/>
    </row>
    <row r="33" spans="1:12" ht="21.75" customHeight="1">
      <c r="A33" s="19"/>
      <c r="B33" s="19"/>
      <c r="C33" s="19"/>
      <c r="D33" s="14" t="s">
        <v>18</v>
      </c>
      <c r="E33" s="29">
        <f>SUM(F33:G33)</f>
        <v>0</v>
      </c>
      <c r="F33" s="29">
        <v>0</v>
      </c>
      <c r="G33" s="29">
        <v>0</v>
      </c>
      <c r="H33" s="29">
        <f>SUM(I33:J33)</f>
        <v>0</v>
      </c>
      <c r="I33" s="29">
        <v>0</v>
      </c>
      <c r="J33" s="29">
        <v>0</v>
      </c>
      <c r="K33" s="28">
        <v>0</v>
      </c>
      <c r="L33" s="2"/>
    </row>
    <row r="34" spans="1:12" ht="21.75" customHeight="1">
      <c r="A34" s="19"/>
      <c r="B34" s="19"/>
      <c r="C34" s="19"/>
      <c r="D34" s="14" t="s">
        <v>19</v>
      </c>
      <c r="E34" s="29">
        <f>SUM(F34:G34)</f>
        <v>1190202</v>
      </c>
      <c r="F34" s="29">
        <v>1190202</v>
      </c>
      <c r="G34" s="29">
        <v>0</v>
      </c>
      <c r="H34" s="29">
        <f>SUM(I34:J34)</f>
        <v>868948.45</v>
      </c>
      <c r="I34" s="29">
        <v>868948.45</v>
      </c>
      <c r="J34" s="29">
        <v>0</v>
      </c>
      <c r="K34" s="28">
        <f>H34/E34</f>
        <v>0.7300848511429152</v>
      </c>
      <c r="L34" s="2"/>
    </row>
    <row r="35" spans="1:18" s="31" customFormat="1" ht="21.75" customHeight="1">
      <c r="A35" s="15"/>
      <c r="B35" s="15" t="s">
        <v>39</v>
      </c>
      <c r="C35" s="15"/>
      <c r="D35" s="16" t="s">
        <v>40</v>
      </c>
      <c r="E35" s="17">
        <f aca="true" t="shared" si="8" ref="E35:J35">E36</f>
        <v>299319</v>
      </c>
      <c r="F35" s="17">
        <f t="shared" si="8"/>
        <v>299319</v>
      </c>
      <c r="G35" s="17">
        <f t="shared" si="8"/>
        <v>0</v>
      </c>
      <c r="H35" s="17">
        <f t="shared" si="8"/>
        <v>259872.48</v>
      </c>
      <c r="I35" s="17">
        <f t="shared" si="8"/>
        <v>259872.48</v>
      </c>
      <c r="J35" s="17">
        <f t="shared" si="8"/>
        <v>0</v>
      </c>
      <c r="K35" s="23">
        <f>H35/E35</f>
        <v>0.8682124422438937</v>
      </c>
      <c r="L35" s="30"/>
      <c r="M35"/>
      <c r="N35"/>
      <c r="O35"/>
      <c r="P35"/>
      <c r="Q35"/>
      <c r="R35"/>
    </row>
    <row r="36" spans="1:12" ht="21.75" customHeight="1">
      <c r="A36" s="19"/>
      <c r="B36" s="19"/>
      <c r="C36" s="19"/>
      <c r="D36" s="11" t="s">
        <v>38</v>
      </c>
      <c r="E36" s="12">
        <f>SUM(F36:G36)</f>
        <v>299319</v>
      </c>
      <c r="F36" s="12">
        <f>SUM(F37:F38)</f>
        <v>299319</v>
      </c>
      <c r="G36" s="12">
        <v>0</v>
      </c>
      <c r="H36" s="12">
        <f>SUM(I36:J36)</f>
        <v>259872.48</v>
      </c>
      <c r="I36" s="12">
        <f>SUM(I37:I38)</f>
        <v>259872.48</v>
      </c>
      <c r="J36" s="12">
        <v>0</v>
      </c>
      <c r="K36" s="20">
        <f>H36/E36</f>
        <v>0.8682124422438937</v>
      </c>
      <c r="L36" s="2"/>
    </row>
    <row r="37" spans="1:12" ht="21.75" customHeight="1">
      <c r="A37" s="19"/>
      <c r="B37" s="19"/>
      <c r="C37" s="19"/>
      <c r="D37" s="14" t="s">
        <v>18</v>
      </c>
      <c r="E37" s="29">
        <f>SUM(F37:G37)</f>
        <v>0</v>
      </c>
      <c r="F37" s="29">
        <v>0</v>
      </c>
      <c r="G37" s="29">
        <v>0</v>
      </c>
      <c r="H37" s="29">
        <f>SUM(I37:J37)</f>
        <v>0</v>
      </c>
      <c r="I37" s="29">
        <v>0</v>
      </c>
      <c r="J37" s="29">
        <v>0</v>
      </c>
      <c r="K37" s="28">
        <v>0</v>
      </c>
      <c r="L37" s="2"/>
    </row>
    <row r="38" spans="1:12" ht="21.75" customHeight="1">
      <c r="A38" s="19"/>
      <c r="B38" s="19"/>
      <c r="C38" s="19"/>
      <c r="D38" s="14" t="s">
        <v>19</v>
      </c>
      <c r="E38" s="29">
        <f>SUM(F38:G38)</f>
        <v>299319</v>
      </c>
      <c r="F38" s="29">
        <v>299319</v>
      </c>
      <c r="G38" s="29">
        <v>0</v>
      </c>
      <c r="H38" s="29">
        <f>SUM(I38:J38)</f>
        <v>259872.48</v>
      </c>
      <c r="I38" s="29">
        <v>259872.48</v>
      </c>
      <c r="J38" s="29">
        <v>0</v>
      </c>
      <c r="K38" s="28">
        <f aca="true" t="shared" si="9" ref="K38:K45">H38/E38</f>
        <v>0.8682124422438937</v>
      </c>
      <c r="L38" s="2"/>
    </row>
    <row r="39" spans="1:12" ht="21.75" customHeight="1">
      <c r="A39" s="3" t="s">
        <v>41</v>
      </c>
      <c r="B39" s="3"/>
      <c r="C39" s="3"/>
      <c r="D39" s="4" t="s">
        <v>42</v>
      </c>
      <c r="E39" s="21">
        <f aca="true" t="shared" si="10" ref="E39:J39">E40+E44</f>
        <v>32798</v>
      </c>
      <c r="F39" s="21">
        <f t="shared" si="10"/>
        <v>32798</v>
      </c>
      <c r="G39" s="21">
        <f t="shared" si="10"/>
        <v>0</v>
      </c>
      <c r="H39" s="21">
        <f t="shared" si="10"/>
        <v>18383.6</v>
      </c>
      <c r="I39" s="21">
        <f t="shared" si="10"/>
        <v>18383.6</v>
      </c>
      <c r="J39" s="21">
        <f t="shared" si="10"/>
        <v>0</v>
      </c>
      <c r="K39" s="22">
        <f t="shared" si="9"/>
        <v>0.5605097871821452</v>
      </c>
      <c r="L39" s="2"/>
    </row>
    <row r="40" spans="1:12" ht="21.75" customHeight="1">
      <c r="A40" s="15"/>
      <c r="B40" s="15" t="s">
        <v>43</v>
      </c>
      <c r="C40" s="15"/>
      <c r="D40" s="16" t="s">
        <v>44</v>
      </c>
      <c r="E40" s="17">
        <f aca="true" t="shared" si="11" ref="E40:J40">E41</f>
        <v>31798</v>
      </c>
      <c r="F40" s="17">
        <f t="shared" si="11"/>
        <v>31798</v>
      </c>
      <c r="G40" s="17">
        <f t="shared" si="11"/>
        <v>0</v>
      </c>
      <c r="H40" s="17">
        <f t="shared" si="11"/>
        <v>17383.6</v>
      </c>
      <c r="I40" s="17">
        <f t="shared" si="11"/>
        <v>17383.6</v>
      </c>
      <c r="J40" s="17">
        <f t="shared" si="11"/>
        <v>0</v>
      </c>
      <c r="K40" s="23">
        <f t="shared" si="9"/>
        <v>0.5466884709730171</v>
      </c>
      <c r="L40" s="2"/>
    </row>
    <row r="41" spans="1:12" ht="21.75" customHeight="1">
      <c r="A41" s="15"/>
      <c r="B41" s="15"/>
      <c r="C41" s="15"/>
      <c r="D41" s="11" t="s">
        <v>17</v>
      </c>
      <c r="E41" s="32">
        <f>SUM(F41:G41)</f>
        <v>31798</v>
      </c>
      <c r="F41" s="32">
        <f>SUM(F42:F43)</f>
        <v>31798</v>
      </c>
      <c r="G41" s="32">
        <v>0</v>
      </c>
      <c r="H41" s="32">
        <f>SUM(I41:J41)</f>
        <v>17383.6</v>
      </c>
      <c r="I41" s="32">
        <f>SUM(I42:I43)</f>
        <v>17383.6</v>
      </c>
      <c r="J41" s="32">
        <v>0</v>
      </c>
      <c r="K41" s="18">
        <f t="shared" si="9"/>
        <v>0.5466884709730171</v>
      </c>
      <c r="L41" s="2"/>
    </row>
    <row r="42" spans="1:12" ht="21.75" customHeight="1">
      <c r="A42" s="19"/>
      <c r="B42" s="19"/>
      <c r="C42" s="19"/>
      <c r="D42" s="14" t="s">
        <v>18</v>
      </c>
      <c r="E42" s="12">
        <f>SUM(F42:G42)</f>
        <v>6798</v>
      </c>
      <c r="F42" s="12">
        <v>6798</v>
      </c>
      <c r="G42" s="12">
        <v>0</v>
      </c>
      <c r="H42" s="12">
        <f>SUM(I42:J42)</f>
        <v>6798</v>
      </c>
      <c r="I42" s="12">
        <v>6798</v>
      </c>
      <c r="J42" s="12">
        <v>0</v>
      </c>
      <c r="K42" s="20">
        <f t="shared" si="9"/>
        <v>1</v>
      </c>
      <c r="L42" s="2"/>
    </row>
    <row r="43" spans="1:12" ht="21.75" customHeight="1">
      <c r="A43" s="19"/>
      <c r="B43" s="19"/>
      <c r="C43" s="19"/>
      <c r="D43" s="14" t="s">
        <v>19</v>
      </c>
      <c r="E43" s="12">
        <f>SUM(F43:G43)</f>
        <v>25000</v>
      </c>
      <c r="F43" s="12">
        <v>25000</v>
      </c>
      <c r="G43" s="12">
        <v>0</v>
      </c>
      <c r="H43" s="12">
        <f>SUM(I43:J43)</f>
        <v>10585.6</v>
      </c>
      <c r="I43" s="12">
        <v>10585.6</v>
      </c>
      <c r="J43" s="12">
        <v>0</v>
      </c>
      <c r="K43" s="20">
        <f t="shared" si="9"/>
        <v>0.423424</v>
      </c>
      <c r="L43" s="2"/>
    </row>
    <row r="44" spans="1:12" ht="21.75" customHeight="1">
      <c r="A44" s="15"/>
      <c r="B44" s="15" t="s">
        <v>45</v>
      </c>
      <c r="C44" s="15"/>
      <c r="D44" s="16" t="s">
        <v>46</v>
      </c>
      <c r="E44" s="17">
        <f aca="true" t="shared" si="12" ref="E44:J44">E45</f>
        <v>1000</v>
      </c>
      <c r="F44" s="17">
        <f t="shared" si="12"/>
        <v>1000</v>
      </c>
      <c r="G44" s="17">
        <f t="shared" si="12"/>
        <v>0</v>
      </c>
      <c r="H44" s="17">
        <f t="shared" si="12"/>
        <v>1000</v>
      </c>
      <c r="I44" s="17">
        <f t="shared" si="12"/>
        <v>1000</v>
      </c>
      <c r="J44" s="17">
        <f t="shared" si="12"/>
        <v>0</v>
      </c>
      <c r="K44" s="23">
        <f t="shared" si="9"/>
        <v>1</v>
      </c>
      <c r="L44" s="2"/>
    </row>
    <row r="45" spans="1:12" ht="21.75" customHeight="1">
      <c r="A45" s="15"/>
      <c r="B45" s="15"/>
      <c r="C45" s="15"/>
      <c r="D45" s="11" t="s">
        <v>17</v>
      </c>
      <c r="E45" s="33">
        <f>SUM(F45:G45)</f>
        <v>1000</v>
      </c>
      <c r="F45" s="33">
        <f>SUM(F46:F47)</f>
        <v>1000</v>
      </c>
      <c r="G45" s="33">
        <v>0</v>
      </c>
      <c r="H45" s="33">
        <f>SUM(I45:J45)</f>
        <v>1000</v>
      </c>
      <c r="I45" s="33">
        <f>I47</f>
        <v>1000</v>
      </c>
      <c r="J45" s="33">
        <v>0</v>
      </c>
      <c r="K45" s="13">
        <f t="shared" si="9"/>
        <v>1</v>
      </c>
      <c r="L45" s="2"/>
    </row>
    <row r="46" spans="1:12" ht="21.75" customHeight="1">
      <c r="A46" s="15"/>
      <c r="B46" s="15"/>
      <c r="C46" s="15"/>
      <c r="D46" s="14" t="s">
        <v>18</v>
      </c>
      <c r="E46" s="34">
        <f>SUM(F46:G46)</f>
        <v>0</v>
      </c>
      <c r="F46" s="34">
        <v>0</v>
      </c>
      <c r="G46" s="34">
        <v>0</v>
      </c>
      <c r="H46" s="34">
        <f>SUM(I46:J46)</f>
        <v>0</v>
      </c>
      <c r="I46" s="34">
        <v>0</v>
      </c>
      <c r="J46" s="34">
        <v>0</v>
      </c>
      <c r="K46" s="18">
        <v>0</v>
      </c>
      <c r="L46" s="2"/>
    </row>
    <row r="47" spans="1:12" ht="21.75" customHeight="1">
      <c r="A47" s="19"/>
      <c r="B47" s="19"/>
      <c r="C47" s="19"/>
      <c r="D47" s="14" t="s">
        <v>19</v>
      </c>
      <c r="E47" s="29">
        <f>SUM(F47:G47)</f>
        <v>1000</v>
      </c>
      <c r="F47" s="29">
        <v>1000</v>
      </c>
      <c r="G47" s="29">
        <v>0</v>
      </c>
      <c r="H47" s="29">
        <f>SUM(I47:J47)</f>
        <v>1000</v>
      </c>
      <c r="I47" s="29">
        <v>1000</v>
      </c>
      <c r="J47" s="29">
        <v>0</v>
      </c>
      <c r="K47" s="28">
        <f aca="true" t="shared" si="13" ref="K47:K54">H47/E47</f>
        <v>1</v>
      </c>
      <c r="L47" s="2"/>
    </row>
    <row r="48" spans="1:12" ht="21.75" customHeight="1">
      <c r="A48" s="3" t="s">
        <v>47</v>
      </c>
      <c r="B48" s="3"/>
      <c r="C48" s="3"/>
      <c r="D48" s="4" t="s">
        <v>48</v>
      </c>
      <c r="E48" s="21">
        <f>E49+E57+E62+E67+E53+E71</f>
        <v>3599070.33</v>
      </c>
      <c r="F48" s="21">
        <f>F49+F57+F62+F67+F53+F71</f>
        <v>3599070.33</v>
      </c>
      <c r="G48" s="21">
        <f>G49+G57+G62+G67+G53+G71</f>
        <v>0</v>
      </c>
      <c r="H48" s="21">
        <f>H49+H57+H62+H67+H53+H71</f>
        <v>3199381.37</v>
      </c>
      <c r="I48" s="21">
        <f>I49+I57+I62+I67+I53+I71</f>
        <v>3199381.37</v>
      </c>
      <c r="J48" s="21">
        <f>J49+J53+J57+J62+J67+J71</f>
        <v>0</v>
      </c>
      <c r="K48" s="35">
        <f t="shared" si="13"/>
        <v>0.8889466102764377</v>
      </c>
      <c r="L48" s="2"/>
    </row>
    <row r="49" spans="1:12" ht="21.75" customHeight="1">
      <c r="A49" s="15"/>
      <c r="B49" s="15" t="s">
        <v>49</v>
      </c>
      <c r="C49" s="15"/>
      <c r="D49" s="16" t="s">
        <v>50</v>
      </c>
      <c r="E49" s="17">
        <f aca="true" t="shared" si="14" ref="E49:J49">E50</f>
        <v>281569</v>
      </c>
      <c r="F49" s="17">
        <f t="shared" si="14"/>
        <v>281569</v>
      </c>
      <c r="G49" s="17">
        <f t="shared" si="14"/>
        <v>0</v>
      </c>
      <c r="H49" s="17">
        <f t="shared" si="14"/>
        <v>254826.46000000002</v>
      </c>
      <c r="I49" s="17">
        <f t="shared" si="14"/>
        <v>254826.46000000002</v>
      </c>
      <c r="J49" s="17">
        <f t="shared" si="14"/>
        <v>0</v>
      </c>
      <c r="K49" s="23">
        <f t="shared" si="13"/>
        <v>0.9050231382005832</v>
      </c>
      <c r="L49" s="2"/>
    </row>
    <row r="50" spans="1:12" ht="21.75" customHeight="1">
      <c r="A50" s="19"/>
      <c r="B50" s="19"/>
      <c r="C50" s="19"/>
      <c r="D50" s="11" t="s">
        <v>17</v>
      </c>
      <c r="E50" s="36">
        <f>SUM(F50:G50)</f>
        <v>281569</v>
      </c>
      <c r="F50" s="36">
        <f>SUM(F51:F52)</f>
        <v>281569</v>
      </c>
      <c r="G50" s="36">
        <v>0</v>
      </c>
      <c r="H50" s="36">
        <f>SUM(I50:J50)</f>
        <v>254826.46000000002</v>
      </c>
      <c r="I50" s="36">
        <f>SUM(I51:I52)</f>
        <v>254826.46000000002</v>
      </c>
      <c r="J50" s="36">
        <v>0</v>
      </c>
      <c r="K50" s="20">
        <f t="shared" si="13"/>
        <v>0.9050231382005832</v>
      </c>
      <c r="L50" s="2"/>
    </row>
    <row r="51" spans="1:12" ht="21.75" customHeight="1">
      <c r="A51" s="19"/>
      <c r="B51" s="19"/>
      <c r="C51" s="19"/>
      <c r="D51" s="14" t="s">
        <v>18</v>
      </c>
      <c r="E51" s="29">
        <f>SUM(F51:G51)</f>
        <v>266974</v>
      </c>
      <c r="F51" s="36">
        <v>266974</v>
      </c>
      <c r="G51" s="37">
        <v>0</v>
      </c>
      <c r="H51" s="29">
        <f>SUM(I51:J51)</f>
        <v>245108.45</v>
      </c>
      <c r="I51" s="29">
        <v>245108.45</v>
      </c>
      <c r="J51" s="29">
        <v>0</v>
      </c>
      <c r="K51" s="28">
        <f t="shared" si="13"/>
        <v>0.9180985788878319</v>
      </c>
      <c r="L51" s="2"/>
    </row>
    <row r="52" spans="1:12" ht="21.75" customHeight="1">
      <c r="A52" s="19"/>
      <c r="B52" s="19"/>
      <c r="C52" s="19"/>
      <c r="D52" s="14" t="s">
        <v>19</v>
      </c>
      <c r="E52" s="29">
        <f>SUM(F52:G52)</f>
        <v>14595</v>
      </c>
      <c r="F52" s="29">
        <v>14595</v>
      </c>
      <c r="G52" s="37">
        <v>0</v>
      </c>
      <c r="H52" s="29">
        <f>SUM(I52:J52)</f>
        <v>9718.01</v>
      </c>
      <c r="I52" s="29">
        <v>9718.01</v>
      </c>
      <c r="J52" s="29">
        <v>0</v>
      </c>
      <c r="K52" s="28">
        <f t="shared" si="13"/>
        <v>0.665845152449469</v>
      </c>
      <c r="L52" s="2"/>
    </row>
    <row r="53" spans="1:12" ht="21.75" customHeight="1">
      <c r="A53" s="19"/>
      <c r="B53" s="7" t="s">
        <v>51</v>
      </c>
      <c r="C53" s="7"/>
      <c r="D53" s="38" t="s">
        <v>52</v>
      </c>
      <c r="E53" s="39">
        <f aca="true" t="shared" si="15" ref="E53:J53">E54</f>
        <v>25500</v>
      </c>
      <c r="F53" s="39">
        <f t="shared" si="15"/>
        <v>25500</v>
      </c>
      <c r="G53" s="39">
        <f t="shared" si="15"/>
        <v>0</v>
      </c>
      <c r="H53" s="39">
        <f t="shared" si="15"/>
        <v>19736.42</v>
      </c>
      <c r="I53" s="39">
        <f t="shared" si="15"/>
        <v>19736.42</v>
      </c>
      <c r="J53" s="39">
        <f t="shared" si="15"/>
        <v>0</v>
      </c>
      <c r="K53" s="40">
        <f t="shared" si="13"/>
        <v>0.7739772549019607</v>
      </c>
      <c r="L53" s="2"/>
    </row>
    <row r="54" spans="1:12" ht="21.75" customHeight="1">
      <c r="A54" s="19"/>
      <c r="B54" s="19"/>
      <c r="C54" s="19"/>
      <c r="D54" s="11" t="s">
        <v>17</v>
      </c>
      <c r="E54" s="29">
        <f>F54</f>
        <v>25500</v>
      </c>
      <c r="F54" s="29">
        <f>F55+F56</f>
        <v>25500</v>
      </c>
      <c r="G54" s="37">
        <v>0</v>
      </c>
      <c r="H54" s="29">
        <f>H56</f>
        <v>19736.42</v>
      </c>
      <c r="I54" s="29">
        <f>I56</f>
        <v>19736.42</v>
      </c>
      <c r="J54" s="29">
        <v>0</v>
      </c>
      <c r="K54" s="28">
        <f t="shared" si="13"/>
        <v>0.7739772549019607</v>
      </c>
      <c r="L54" s="2"/>
    </row>
    <row r="55" spans="1:12" ht="21.75" customHeight="1">
      <c r="A55" s="19"/>
      <c r="B55" s="19"/>
      <c r="C55" s="19"/>
      <c r="D55" s="14" t="s">
        <v>18</v>
      </c>
      <c r="E55" s="29">
        <f>F55</f>
        <v>0</v>
      </c>
      <c r="F55" s="29">
        <v>0</v>
      </c>
      <c r="G55" s="37">
        <v>0</v>
      </c>
      <c r="H55" s="29">
        <f>I55</f>
        <v>0</v>
      </c>
      <c r="I55" s="29">
        <v>0</v>
      </c>
      <c r="J55" s="29">
        <v>0</v>
      </c>
      <c r="K55" s="28">
        <v>0</v>
      </c>
      <c r="L55" s="2"/>
    </row>
    <row r="56" spans="1:12" ht="21.75" customHeight="1">
      <c r="A56" s="19"/>
      <c r="B56" s="19"/>
      <c r="C56" s="19"/>
      <c r="D56" s="14" t="s">
        <v>19</v>
      </c>
      <c r="E56" s="29">
        <f>F56</f>
        <v>25500</v>
      </c>
      <c r="F56" s="29">
        <v>25500</v>
      </c>
      <c r="G56" s="37">
        <v>0</v>
      </c>
      <c r="H56" s="29">
        <f>I56</f>
        <v>19736.42</v>
      </c>
      <c r="I56" s="29">
        <v>19736.42</v>
      </c>
      <c r="J56" s="29">
        <v>0</v>
      </c>
      <c r="K56" s="28">
        <f>H56/E56</f>
        <v>0.7739772549019607</v>
      </c>
      <c r="L56" s="2"/>
    </row>
    <row r="57" spans="1:12" ht="21.75" customHeight="1">
      <c r="A57" s="15"/>
      <c r="B57" s="15" t="s">
        <v>53</v>
      </c>
      <c r="C57" s="15"/>
      <c r="D57" s="16" t="s">
        <v>54</v>
      </c>
      <c r="E57" s="17">
        <f aca="true" t="shared" si="16" ref="E57:J57">E58+E59</f>
        <v>162153.24</v>
      </c>
      <c r="F57" s="17">
        <f t="shared" si="16"/>
        <v>162153.24</v>
      </c>
      <c r="G57" s="17">
        <f t="shared" si="16"/>
        <v>0</v>
      </c>
      <c r="H57" s="17">
        <f t="shared" si="16"/>
        <v>107659.23999999999</v>
      </c>
      <c r="I57" s="17">
        <f t="shared" si="16"/>
        <v>107659.23999999999</v>
      </c>
      <c r="J57" s="17">
        <f t="shared" si="16"/>
        <v>0</v>
      </c>
      <c r="K57" s="23">
        <f>H57/E57</f>
        <v>0.663935176380071</v>
      </c>
      <c r="L57" s="2"/>
    </row>
    <row r="58" spans="1:12" ht="21.75" customHeight="1">
      <c r="A58" s="15"/>
      <c r="B58" s="15"/>
      <c r="C58" s="15"/>
      <c r="D58" s="11" t="s">
        <v>55</v>
      </c>
      <c r="E58" s="33">
        <f>SUM(F58:G58)</f>
        <v>158500</v>
      </c>
      <c r="F58" s="33">
        <v>158500</v>
      </c>
      <c r="G58" s="33">
        <v>0</v>
      </c>
      <c r="H58" s="33">
        <f>SUM(I58:J58)</f>
        <v>105349.7</v>
      </c>
      <c r="I58" s="33">
        <v>105349.7</v>
      </c>
      <c r="J58" s="33">
        <v>0</v>
      </c>
      <c r="K58" s="13">
        <f>H58/E58</f>
        <v>0.6646668769716089</v>
      </c>
      <c r="L58" s="2"/>
    </row>
    <row r="59" spans="1:12" ht="21.75" customHeight="1">
      <c r="A59" s="24"/>
      <c r="B59" s="24"/>
      <c r="C59" s="24"/>
      <c r="D59" s="11" t="s">
        <v>56</v>
      </c>
      <c r="E59" s="33">
        <f>SUM(F59:G59)</f>
        <v>3653.24</v>
      </c>
      <c r="F59" s="33">
        <f>SUM(F60:F61)</f>
        <v>3653.24</v>
      </c>
      <c r="G59" s="33">
        <v>0</v>
      </c>
      <c r="H59" s="33">
        <f>SUM(I59:J59)</f>
        <v>2309.54</v>
      </c>
      <c r="I59" s="33">
        <f>SUM(I60:I61)</f>
        <v>2309.54</v>
      </c>
      <c r="J59" s="33">
        <v>0</v>
      </c>
      <c r="K59" s="13">
        <f>H59/E59</f>
        <v>0.6321895084910929</v>
      </c>
      <c r="L59" s="2"/>
    </row>
    <row r="60" spans="1:12" ht="21.75" customHeight="1">
      <c r="A60" s="24"/>
      <c r="B60" s="24"/>
      <c r="C60" s="24"/>
      <c r="D60" s="14" t="s">
        <v>18</v>
      </c>
      <c r="E60" s="34">
        <f>SUM(F60:G60)</f>
        <v>0</v>
      </c>
      <c r="F60" s="34">
        <v>0</v>
      </c>
      <c r="G60" s="34">
        <v>0</v>
      </c>
      <c r="H60" s="34">
        <f>SUM(I60:J60)</f>
        <v>0</v>
      </c>
      <c r="I60" s="34">
        <v>0</v>
      </c>
      <c r="J60" s="34">
        <v>0</v>
      </c>
      <c r="K60" s="18">
        <v>0</v>
      </c>
      <c r="L60" s="2"/>
    </row>
    <row r="61" spans="1:12" ht="21.75" customHeight="1">
      <c r="A61" s="24"/>
      <c r="B61" s="24"/>
      <c r="C61" s="24"/>
      <c r="D61" s="14" t="s">
        <v>19</v>
      </c>
      <c r="E61" s="34">
        <f>SUM(F61:G61)</f>
        <v>3653.24</v>
      </c>
      <c r="F61" s="34">
        <v>3653.24</v>
      </c>
      <c r="G61" s="34">
        <v>0</v>
      </c>
      <c r="H61" s="34">
        <f>SUM(I61:J61)</f>
        <v>2309.54</v>
      </c>
      <c r="I61" s="34">
        <v>2309.54</v>
      </c>
      <c r="J61" s="34">
        <v>0</v>
      </c>
      <c r="K61" s="18">
        <f aca="true" t="shared" si="17" ref="K61:K73">H61/E61</f>
        <v>0.6321895084910929</v>
      </c>
      <c r="L61" s="2"/>
    </row>
    <row r="62" spans="1:12" ht="21.75" customHeight="1">
      <c r="A62" s="15"/>
      <c r="B62" s="15" t="s">
        <v>57</v>
      </c>
      <c r="C62" s="15"/>
      <c r="D62" s="16" t="s">
        <v>58</v>
      </c>
      <c r="E62" s="17">
        <f aca="true" t="shared" si="18" ref="E62:J62">E63+E64</f>
        <v>2630996.09</v>
      </c>
      <c r="F62" s="17">
        <f t="shared" si="18"/>
        <v>2630996.09</v>
      </c>
      <c r="G62" s="17">
        <f t="shared" si="18"/>
        <v>0</v>
      </c>
      <c r="H62" s="17">
        <f t="shared" si="18"/>
        <v>2435525.44</v>
      </c>
      <c r="I62" s="17">
        <f t="shared" si="18"/>
        <v>2435525.44</v>
      </c>
      <c r="J62" s="17">
        <f t="shared" si="18"/>
        <v>0</v>
      </c>
      <c r="K62" s="23">
        <f t="shared" si="17"/>
        <v>0.9257046976455218</v>
      </c>
      <c r="L62" s="2"/>
    </row>
    <row r="63" spans="1:12" ht="21.75" customHeight="1">
      <c r="A63" s="19"/>
      <c r="B63" s="19"/>
      <c r="C63" s="19"/>
      <c r="D63" s="11" t="s">
        <v>55</v>
      </c>
      <c r="E63" s="12">
        <f>SUM(F63:G63)</f>
        <v>22500</v>
      </c>
      <c r="F63" s="12">
        <v>22500</v>
      </c>
      <c r="G63" s="12">
        <v>0</v>
      </c>
      <c r="H63" s="12">
        <f>SUM(I63:J63)</f>
        <v>19950</v>
      </c>
      <c r="I63" s="12">
        <v>19950</v>
      </c>
      <c r="J63" s="12">
        <v>0</v>
      </c>
      <c r="K63" s="20">
        <f t="shared" si="17"/>
        <v>0.8866666666666667</v>
      </c>
      <c r="L63" s="2"/>
    </row>
    <row r="64" spans="1:12" ht="21.75" customHeight="1">
      <c r="A64" s="19"/>
      <c r="B64" s="19"/>
      <c r="C64" s="19"/>
      <c r="D64" s="11" t="s">
        <v>56</v>
      </c>
      <c r="E64" s="12">
        <f>SUM(E65:E66)</f>
        <v>2608496.09</v>
      </c>
      <c r="F64" s="12">
        <f>SUM(F65:F66)</f>
        <v>2608496.09</v>
      </c>
      <c r="G64" s="12">
        <f>SUM(G65:G66)</f>
        <v>0</v>
      </c>
      <c r="H64" s="12">
        <f>SUM(H65:H66)</f>
        <v>2415575.44</v>
      </c>
      <c r="I64" s="12">
        <f>I65+I66</f>
        <v>2415575.44</v>
      </c>
      <c r="J64" s="12">
        <f>SUM(J65:J66)</f>
        <v>0</v>
      </c>
      <c r="K64" s="20">
        <f t="shared" si="17"/>
        <v>0.926041426422073</v>
      </c>
      <c r="L64" s="2"/>
    </row>
    <row r="65" spans="1:12" ht="21.75" customHeight="1">
      <c r="A65" s="19"/>
      <c r="B65" s="19"/>
      <c r="C65" s="19"/>
      <c r="D65" s="14" t="s">
        <v>18</v>
      </c>
      <c r="E65" s="27">
        <f>SUM(F65:G65)</f>
        <v>2087838.76</v>
      </c>
      <c r="F65" s="27">
        <v>2087838.76</v>
      </c>
      <c r="G65" s="27">
        <v>0</v>
      </c>
      <c r="H65" s="27">
        <f>SUM(I65:J65)</f>
        <v>2025104.85</v>
      </c>
      <c r="I65" s="27">
        <v>2025104.85</v>
      </c>
      <c r="J65" s="27">
        <v>0</v>
      </c>
      <c r="K65" s="28">
        <f t="shared" si="17"/>
        <v>0.9699527036273625</v>
      </c>
      <c r="L65" s="2"/>
    </row>
    <row r="66" spans="1:12" ht="21.75" customHeight="1">
      <c r="A66" s="19"/>
      <c r="B66" s="19"/>
      <c r="C66" s="19"/>
      <c r="D66" s="14" t="s">
        <v>19</v>
      </c>
      <c r="E66" s="27">
        <f>SUM(F66:G66)</f>
        <v>520657.33</v>
      </c>
      <c r="F66" s="27">
        <v>520657.33</v>
      </c>
      <c r="G66" s="27">
        <v>0</v>
      </c>
      <c r="H66" s="27">
        <f>SUM(I66:J66)</f>
        <v>390470.59</v>
      </c>
      <c r="I66" s="27">
        <v>390470.59</v>
      </c>
      <c r="J66" s="27">
        <v>0</v>
      </c>
      <c r="K66" s="28">
        <f t="shared" si="17"/>
        <v>0.7499569630566807</v>
      </c>
      <c r="L66" s="2"/>
    </row>
    <row r="67" spans="1:12" ht="21.75" customHeight="1">
      <c r="A67" s="26"/>
      <c r="B67" s="15" t="s">
        <v>59</v>
      </c>
      <c r="C67" s="41"/>
      <c r="D67" s="16" t="s">
        <v>60</v>
      </c>
      <c r="E67" s="17">
        <f aca="true" t="shared" si="19" ref="E67:J67">E68</f>
        <v>57000</v>
      </c>
      <c r="F67" s="17">
        <f t="shared" si="19"/>
        <v>57000</v>
      </c>
      <c r="G67" s="17">
        <f t="shared" si="19"/>
        <v>0</v>
      </c>
      <c r="H67" s="17">
        <f t="shared" si="19"/>
        <v>52188.25</v>
      </c>
      <c r="I67" s="17">
        <f t="shared" si="19"/>
        <v>52188.25</v>
      </c>
      <c r="J67" s="17">
        <f t="shared" si="19"/>
        <v>0</v>
      </c>
      <c r="K67" s="23">
        <f t="shared" si="17"/>
        <v>0.9155833333333333</v>
      </c>
      <c r="L67" s="2"/>
    </row>
    <row r="68" spans="1:12" ht="21.75" customHeight="1">
      <c r="A68" s="19"/>
      <c r="B68" s="19"/>
      <c r="C68" s="19"/>
      <c r="D68" s="11" t="s">
        <v>56</v>
      </c>
      <c r="E68" s="12">
        <f>SUM(F68:G68)</f>
        <v>57000</v>
      </c>
      <c r="F68" s="12">
        <f>SUM(F69:F70)</f>
        <v>57000</v>
      </c>
      <c r="G68" s="12">
        <v>0</v>
      </c>
      <c r="H68" s="12">
        <f>SUM(H69:H70)</f>
        <v>52188.25</v>
      </c>
      <c r="I68" s="12">
        <f>SUM(I69:I70)</f>
        <v>52188.25</v>
      </c>
      <c r="J68" s="12">
        <v>0</v>
      </c>
      <c r="K68" s="20">
        <f t="shared" si="17"/>
        <v>0.9155833333333333</v>
      </c>
      <c r="L68" s="2"/>
    </row>
    <row r="69" spans="1:12" ht="21.75" customHeight="1">
      <c r="A69" s="19"/>
      <c r="B69" s="19"/>
      <c r="C69" s="19"/>
      <c r="D69" s="14" t="s">
        <v>18</v>
      </c>
      <c r="E69" s="27">
        <f>SUM(F69:G69)</f>
        <v>2500</v>
      </c>
      <c r="F69" s="27">
        <v>2500</v>
      </c>
      <c r="G69" s="27">
        <v>0</v>
      </c>
      <c r="H69" s="27">
        <f>SUM(I69:J69)</f>
        <v>2500</v>
      </c>
      <c r="I69" s="27">
        <v>2500</v>
      </c>
      <c r="J69" s="27">
        <v>0</v>
      </c>
      <c r="K69" s="28">
        <f t="shared" si="17"/>
        <v>1</v>
      </c>
      <c r="L69" s="2"/>
    </row>
    <row r="70" spans="1:12" ht="21.75" customHeight="1">
      <c r="A70" s="19"/>
      <c r="B70" s="19"/>
      <c r="C70" s="19"/>
      <c r="D70" s="14" t="s">
        <v>19</v>
      </c>
      <c r="E70" s="27">
        <f>SUM(F70:G70)</f>
        <v>54500</v>
      </c>
      <c r="F70" s="27">
        <v>54500</v>
      </c>
      <c r="G70" s="27">
        <v>0</v>
      </c>
      <c r="H70" s="27">
        <f>SUM(I70:J70)</f>
        <v>49688.25</v>
      </c>
      <c r="I70" s="27">
        <v>49688.25</v>
      </c>
      <c r="J70" s="27">
        <v>0</v>
      </c>
      <c r="K70" s="28">
        <f t="shared" si="17"/>
        <v>0.9117110091743119</v>
      </c>
      <c r="L70" s="2"/>
    </row>
    <row r="71" spans="1:12" ht="21.75" customHeight="1">
      <c r="A71" s="19"/>
      <c r="B71" s="7" t="s">
        <v>61</v>
      </c>
      <c r="C71" s="7"/>
      <c r="D71" s="38" t="s">
        <v>21</v>
      </c>
      <c r="E71" s="42">
        <f aca="true" t="shared" si="20" ref="E71:J71">E72+E73</f>
        <v>441852</v>
      </c>
      <c r="F71" s="42">
        <f t="shared" si="20"/>
        <v>441852</v>
      </c>
      <c r="G71" s="42">
        <f t="shared" si="20"/>
        <v>0</v>
      </c>
      <c r="H71" s="42">
        <f t="shared" si="20"/>
        <v>329445.56</v>
      </c>
      <c r="I71" s="42">
        <f t="shared" si="20"/>
        <v>329445.56</v>
      </c>
      <c r="J71" s="42">
        <f t="shared" si="20"/>
        <v>0</v>
      </c>
      <c r="K71" s="43">
        <f t="shared" si="17"/>
        <v>0.745601604157048</v>
      </c>
      <c r="L71" s="2"/>
    </row>
    <row r="72" spans="1:12" ht="47.25" customHeight="1">
      <c r="A72" s="19"/>
      <c r="B72" s="19"/>
      <c r="C72" s="19"/>
      <c r="D72" s="44" t="s">
        <v>62</v>
      </c>
      <c r="E72" s="12">
        <f>F72</f>
        <v>413702</v>
      </c>
      <c r="F72" s="12">
        <v>413702</v>
      </c>
      <c r="G72" s="12">
        <v>0</v>
      </c>
      <c r="H72" s="12">
        <f>I72</f>
        <v>313801.08</v>
      </c>
      <c r="I72" s="12">
        <v>313801.08</v>
      </c>
      <c r="J72" s="12">
        <v>0</v>
      </c>
      <c r="K72" s="20">
        <f t="shared" si="17"/>
        <v>0.7585196107342967</v>
      </c>
      <c r="L72" s="2"/>
    </row>
    <row r="73" spans="1:12" ht="21.75" customHeight="1">
      <c r="A73" s="19"/>
      <c r="B73" s="19"/>
      <c r="C73" s="19"/>
      <c r="D73" s="11" t="s">
        <v>56</v>
      </c>
      <c r="E73" s="12">
        <f>SUM(F73:G73)</f>
        <v>28150</v>
      </c>
      <c r="F73" s="12">
        <f>SUM(F74:F75)</f>
        <v>28150</v>
      </c>
      <c r="G73" s="12">
        <v>0</v>
      </c>
      <c r="H73" s="12">
        <f>SUM(H74:H75)</f>
        <v>15644.48</v>
      </c>
      <c r="I73" s="12">
        <f>SUM(I74:I75)</f>
        <v>15644.48</v>
      </c>
      <c r="J73" s="12">
        <v>0</v>
      </c>
      <c r="K73" s="20">
        <f t="shared" si="17"/>
        <v>0.5557541740674955</v>
      </c>
      <c r="L73" s="2"/>
    </row>
    <row r="74" spans="1:12" ht="21.75" customHeight="1">
      <c r="A74" s="19"/>
      <c r="B74" s="19"/>
      <c r="C74" s="19"/>
      <c r="D74" s="14" t="s">
        <v>18</v>
      </c>
      <c r="E74" s="27">
        <f>SUM(F74:G74)</f>
        <v>0</v>
      </c>
      <c r="F74" s="27">
        <v>0</v>
      </c>
      <c r="G74" s="27">
        <v>0</v>
      </c>
      <c r="H74" s="27">
        <f>SUM(I74:J74)</f>
        <v>0</v>
      </c>
      <c r="I74" s="27">
        <v>0</v>
      </c>
      <c r="J74" s="27">
        <v>0</v>
      </c>
      <c r="K74" s="20">
        <v>0</v>
      </c>
      <c r="L74" s="2"/>
    </row>
    <row r="75" spans="1:12" ht="21.75" customHeight="1">
      <c r="A75" s="19"/>
      <c r="B75" s="19"/>
      <c r="C75" s="19"/>
      <c r="D75" s="14" t="s">
        <v>19</v>
      </c>
      <c r="E75" s="27">
        <f>SUM(F75:G75)</f>
        <v>28150</v>
      </c>
      <c r="F75" s="27">
        <v>28150</v>
      </c>
      <c r="G75" s="27">
        <v>0</v>
      </c>
      <c r="H75" s="27">
        <f>SUM(I75:J75)</f>
        <v>15644.48</v>
      </c>
      <c r="I75" s="27">
        <v>15644.48</v>
      </c>
      <c r="J75" s="27">
        <v>0</v>
      </c>
      <c r="K75" s="28">
        <f>H75/E75</f>
        <v>0.5557541740674955</v>
      </c>
      <c r="L75" s="2"/>
    </row>
    <row r="76" spans="1:12" ht="42" customHeight="1">
      <c r="A76" s="3" t="s">
        <v>63</v>
      </c>
      <c r="B76" s="3"/>
      <c r="C76" s="3"/>
      <c r="D76" s="4" t="s">
        <v>64</v>
      </c>
      <c r="E76" s="21">
        <f aca="true" t="shared" si="21" ref="E76:J76">E77+E81+E86+E91+E96</f>
        <v>76462</v>
      </c>
      <c r="F76" s="21">
        <f t="shared" si="21"/>
        <v>76462</v>
      </c>
      <c r="G76" s="21">
        <f t="shared" si="21"/>
        <v>0</v>
      </c>
      <c r="H76" s="21">
        <f t="shared" si="21"/>
        <v>74967.9</v>
      </c>
      <c r="I76" s="21">
        <f t="shared" si="21"/>
        <v>74967.9</v>
      </c>
      <c r="J76" s="21">
        <f t="shared" si="21"/>
        <v>0</v>
      </c>
      <c r="K76" s="22">
        <f>H76/E76</f>
        <v>0.980459574690696</v>
      </c>
      <c r="L76" s="2"/>
    </row>
    <row r="77" spans="1:12" ht="32.25" customHeight="1">
      <c r="A77" s="45"/>
      <c r="B77" s="7" t="s">
        <v>65</v>
      </c>
      <c r="C77" s="7"/>
      <c r="D77" s="8" t="s">
        <v>66</v>
      </c>
      <c r="E77" s="42">
        <f aca="true" t="shared" si="22" ref="E77:J77">E78</f>
        <v>1560</v>
      </c>
      <c r="F77" s="42">
        <f t="shared" si="22"/>
        <v>1560</v>
      </c>
      <c r="G77" s="42">
        <f t="shared" si="22"/>
        <v>0</v>
      </c>
      <c r="H77" s="42">
        <f t="shared" si="22"/>
        <v>1559.99</v>
      </c>
      <c r="I77" s="42">
        <f t="shared" si="22"/>
        <v>1559.99</v>
      </c>
      <c r="J77" s="42">
        <f t="shared" si="22"/>
        <v>0</v>
      </c>
      <c r="K77" s="40">
        <f>H77/E77</f>
        <v>0.9999935897435898</v>
      </c>
      <c r="L77" s="2"/>
    </row>
    <row r="78" spans="1:12" ht="21.75" customHeight="1">
      <c r="A78" s="19"/>
      <c r="B78" s="19"/>
      <c r="C78" s="19"/>
      <c r="D78" s="11" t="s">
        <v>17</v>
      </c>
      <c r="E78" s="12">
        <f>SUM(F78:G78)</f>
        <v>1560</v>
      </c>
      <c r="F78" s="12">
        <f>SUM(F79:F80)</f>
        <v>1560</v>
      </c>
      <c r="G78" s="12">
        <v>0</v>
      </c>
      <c r="H78" s="12">
        <f>SUM(I78:J78)</f>
        <v>1559.99</v>
      </c>
      <c r="I78" s="12">
        <f>I79</f>
        <v>1559.99</v>
      </c>
      <c r="J78" s="12">
        <v>0</v>
      </c>
      <c r="K78" s="20">
        <f>H78/E78</f>
        <v>0.9999935897435898</v>
      </c>
      <c r="L78" s="2"/>
    </row>
    <row r="79" spans="1:12" ht="21.75" customHeight="1">
      <c r="A79" s="19"/>
      <c r="B79" s="19"/>
      <c r="C79" s="19"/>
      <c r="D79" s="14" t="s">
        <v>18</v>
      </c>
      <c r="E79" s="27">
        <f>SUM(F79:G79)</f>
        <v>1560</v>
      </c>
      <c r="F79" s="27">
        <v>1560</v>
      </c>
      <c r="G79" s="27">
        <v>0</v>
      </c>
      <c r="H79" s="27">
        <f>SUM(I79:J79)</f>
        <v>1559.99</v>
      </c>
      <c r="I79" s="27">
        <v>1559.99</v>
      </c>
      <c r="J79" s="27">
        <v>0</v>
      </c>
      <c r="K79" s="28">
        <f>H79/E79</f>
        <v>0.9999935897435898</v>
      </c>
      <c r="L79" s="2"/>
    </row>
    <row r="80" spans="1:12" ht="21.75" customHeight="1">
      <c r="A80" s="19"/>
      <c r="B80" s="19"/>
      <c r="C80" s="19"/>
      <c r="D80" s="14" t="s">
        <v>19</v>
      </c>
      <c r="E80" s="27">
        <f>SUM(F80:G80)</f>
        <v>0</v>
      </c>
      <c r="F80" s="27">
        <v>0</v>
      </c>
      <c r="G80" s="27">
        <v>0</v>
      </c>
      <c r="H80" s="27">
        <f>SUM(I80:J80)</f>
        <v>0</v>
      </c>
      <c r="I80" s="27">
        <v>0</v>
      </c>
      <c r="J80" s="27">
        <v>0</v>
      </c>
      <c r="K80" s="28">
        <v>0</v>
      </c>
      <c r="L80" s="2"/>
    </row>
    <row r="81" spans="1:12" ht="32.25" customHeight="1">
      <c r="A81" s="45"/>
      <c r="B81" s="7" t="s">
        <v>67</v>
      </c>
      <c r="C81" s="7"/>
      <c r="D81" s="8" t="s">
        <v>68</v>
      </c>
      <c r="E81" s="42">
        <f>E82+E83</f>
        <v>32643</v>
      </c>
      <c r="F81" s="42">
        <f>F82+F83</f>
        <v>32643</v>
      </c>
      <c r="G81" s="42">
        <f>G82+G83</f>
        <v>0</v>
      </c>
      <c r="H81" s="42">
        <f>H82+H83</f>
        <v>32598.61</v>
      </c>
      <c r="I81" s="42">
        <f>I82+I83</f>
        <v>32598.61</v>
      </c>
      <c r="J81" s="42">
        <f>J83</f>
        <v>0</v>
      </c>
      <c r="K81" s="40">
        <f>H81/E81</f>
        <v>0.9986401372422878</v>
      </c>
      <c r="L81" s="2"/>
    </row>
    <row r="82" spans="1:12" ht="21.75" customHeight="1">
      <c r="A82" s="19"/>
      <c r="B82" s="19"/>
      <c r="C82" s="19"/>
      <c r="D82" s="11" t="s">
        <v>55</v>
      </c>
      <c r="E82" s="12">
        <f>SUM(F82:G82)</f>
        <v>17640</v>
      </c>
      <c r="F82" s="12">
        <v>17640</v>
      </c>
      <c r="G82" s="12">
        <v>0</v>
      </c>
      <c r="H82" s="12">
        <f>SUM(I82:J82)</f>
        <v>17640</v>
      </c>
      <c r="I82" s="12">
        <v>17640</v>
      </c>
      <c r="J82" s="12">
        <v>0</v>
      </c>
      <c r="K82" s="20">
        <f>H82/E82</f>
        <v>1</v>
      </c>
      <c r="L82" s="2"/>
    </row>
    <row r="83" spans="1:12" ht="21.75" customHeight="1">
      <c r="A83" s="19"/>
      <c r="B83" s="19"/>
      <c r="C83" s="19"/>
      <c r="D83" s="11" t="s">
        <v>17</v>
      </c>
      <c r="E83" s="12">
        <f>SUM(F83:G83)</f>
        <v>15003</v>
      </c>
      <c r="F83" s="12">
        <f>SUM(F84:F85)</f>
        <v>15003</v>
      </c>
      <c r="G83" s="12">
        <v>0</v>
      </c>
      <c r="H83" s="12">
        <f>H84+H85</f>
        <v>14958.61</v>
      </c>
      <c r="I83" s="12">
        <f>I84+I85</f>
        <v>14958.61</v>
      </c>
      <c r="J83" s="12">
        <v>0</v>
      </c>
      <c r="K83" s="20">
        <f>H83/E83</f>
        <v>0.9970412584149837</v>
      </c>
      <c r="L83" s="2"/>
    </row>
    <row r="84" spans="1:12" ht="21.75" customHeight="1">
      <c r="A84" s="19"/>
      <c r="B84" s="19"/>
      <c r="C84" s="19"/>
      <c r="D84" s="14" t="s">
        <v>18</v>
      </c>
      <c r="E84" s="27">
        <f>SUM(F84:G84)</f>
        <v>10722.29</v>
      </c>
      <c r="F84" s="27">
        <v>10722.29</v>
      </c>
      <c r="G84" s="27">
        <v>0</v>
      </c>
      <c r="H84" s="27">
        <f>SUM(I84:J84)</f>
        <v>10722.29</v>
      </c>
      <c r="I84" s="27">
        <v>10722.29</v>
      </c>
      <c r="J84" s="27">
        <v>0</v>
      </c>
      <c r="K84" s="28">
        <f>H84/E84</f>
        <v>1</v>
      </c>
      <c r="L84" s="2"/>
    </row>
    <row r="85" spans="1:12" ht="21.75" customHeight="1">
      <c r="A85" s="19"/>
      <c r="B85" s="19"/>
      <c r="C85" s="19"/>
      <c r="D85" s="14" t="s">
        <v>19</v>
      </c>
      <c r="E85" s="27">
        <v>4280.71</v>
      </c>
      <c r="F85" s="27">
        <v>4280.71</v>
      </c>
      <c r="G85" s="27">
        <v>0</v>
      </c>
      <c r="H85" s="27">
        <f>SUM(I85:J85)</f>
        <v>4236.32</v>
      </c>
      <c r="I85" s="27">
        <v>4236.32</v>
      </c>
      <c r="J85" s="27">
        <v>0</v>
      </c>
      <c r="K85" s="28">
        <v>0</v>
      </c>
      <c r="L85" s="2"/>
    </row>
    <row r="86" spans="1:18" s="49" customFormat="1" ht="21.75" customHeight="1">
      <c r="A86" s="7"/>
      <c r="B86" s="7" t="s">
        <v>69</v>
      </c>
      <c r="C86" s="7"/>
      <c r="D86" s="46" t="s">
        <v>70</v>
      </c>
      <c r="E86" s="42">
        <f aca="true" t="shared" si="23" ref="E86:J86">E87+E88</f>
        <v>17695</v>
      </c>
      <c r="F86" s="42">
        <f t="shared" si="23"/>
        <v>17695</v>
      </c>
      <c r="G86" s="42">
        <f t="shared" si="23"/>
        <v>0</v>
      </c>
      <c r="H86" s="42">
        <f t="shared" si="23"/>
        <v>17422.309999999998</v>
      </c>
      <c r="I86" s="42">
        <f t="shared" si="23"/>
        <v>17422.309999999998</v>
      </c>
      <c r="J86" s="42">
        <f t="shared" si="23"/>
        <v>0</v>
      </c>
      <c r="K86" s="47">
        <f>H86/F86</f>
        <v>0.9845894320429499</v>
      </c>
      <c r="L86" s="48"/>
      <c r="M86"/>
      <c r="N86"/>
      <c r="O86"/>
      <c r="P86"/>
      <c r="Q86"/>
      <c r="R86"/>
    </row>
    <row r="87" spans="1:12" ht="21.75" customHeight="1">
      <c r="A87" s="19"/>
      <c r="B87" s="19"/>
      <c r="C87" s="19"/>
      <c r="D87" s="11" t="s">
        <v>55</v>
      </c>
      <c r="E87" s="12">
        <f>SUM(F87:G87)</f>
        <v>8260</v>
      </c>
      <c r="F87" s="12">
        <v>8260</v>
      </c>
      <c r="G87" s="12">
        <v>0</v>
      </c>
      <c r="H87" s="12">
        <f>SUM(I87:J87)</f>
        <v>8260</v>
      </c>
      <c r="I87" s="12">
        <v>8260</v>
      </c>
      <c r="J87" s="12">
        <v>0</v>
      </c>
      <c r="K87" s="20">
        <f>H87/E87</f>
        <v>1</v>
      </c>
      <c r="L87" s="2"/>
    </row>
    <row r="88" spans="1:12" ht="21.75" customHeight="1">
      <c r="A88" s="19"/>
      <c r="B88" s="19"/>
      <c r="C88" s="19"/>
      <c r="D88" s="11" t="s">
        <v>17</v>
      </c>
      <c r="E88" s="12">
        <f>SUM(F88:G88)</f>
        <v>9435</v>
      </c>
      <c r="F88" s="12">
        <f>SUM(F89:F90)</f>
        <v>9435</v>
      </c>
      <c r="G88" s="12">
        <v>0</v>
      </c>
      <c r="H88" s="12">
        <f>H89+H90</f>
        <v>9162.31</v>
      </c>
      <c r="I88" s="12">
        <f>I89+I90</f>
        <v>9162.31</v>
      </c>
      <c r="J88" s="12">
        <v>0</v>
      </c>
      <c r="K88" s="20">
        <f>H88/E88</f>
        <v>0.9710980392156863</v>
      </c>
      <c r="L88" s="2"/>
    </row>
    <row r="89" spans="1:12" ht="21.75" customHeight="1">
      <c r="A89" s="19"/>
      <c r="B89" s="19"/>
      <c r="C89" s="19"/>
      <c r="D89" s="14" t="s">
        <v>18</v>
      </c>
      <c r="E89" s="27">
        <f>SUM(F89:G89)</f>
        <v>6614.38</v>
      </c>
      <c r="F89" s="27">
        <v>6614.38</v>
      </c>
      <c r="G89" s="27">
        <v>0</v>
      </c>
      <c r="H89" s="27">
        <f>SUM(I89:J89)</f>
        <v>6341.69</v>
      </c>
      <c r="I89" s="27">
        <v>6341.69</v>
      </c>
      <c r="J89" s="27">
        <v>0</v>
      </c>
      <c r="K89" s="28">
        <f>H89/E89</f>
        <v>0.958773157877231</v>
      </c>
      <c r="L89" s="2"/>
    </row>
    <row r="90" spans="1:12" ht="21.75" customHeight="1">
      <c r="A90" s="19"/>
      <c r="B90" s="19"/>
      <c r="C90" s="19"/>
      <c r="D90" s="14" t="s">
        <v>19</v>
      </c>
      <c r="E90" s="27">
        <f>F90</f>
        <v>2820.62</v>
      </c>
      <c r="F90" s="27">
        <v>2820.62</v>
      </c>
      <c r="G90" s="27">
        <v>0</v>
      </c>
      <c r="H90" s="27">
        <f>SUM(I90:J90)</f>
        <v>2820.62</v>
      </c>
      <c r="I90" s="27">
        <v>2820.62</v>
      </c>
      <c r="J90" s="27">
        <v>0</v>
      </c>
      <c r="K90" s="28">
        <v>0</v>
      </c>
      <c r="L90" s="2"/>
    </row>
    <row r="91" spans="1:12" ht="54.75" customHeight="1">
      <c r="A91" s="19"/>
      <c r="B91" s="15" t="s">
        <v>71</v>
      </c>
      <c r="C91" s="41"/>
      <c r="D91" s="16" t="s">
        <v>72</v>
      </c>
      <c r="E91" s="17">
        <f aca="true" t="shared" si="24" ref="E91:J91">E92+E93</f>
        <v>7713</v>
      </c>
      <c r="F91" s="17">
        <f t="shared" si="24"/>
        <v>7713</v>
      </c>
      <c r="G91" s="17">
        <f t="shared" si="24"/>
        <v>0</v>
      </c>
      <c r="H91" s="17">
        <f t="shared" si="24"/>
        <v>6824.98</v>
      </c>
      <c r="I91" s="17">
        <f t="shared" si="24"/>
        <v>6824.98</v>
      </c>
      <c r="J91" s="17">
        <f t="shared" si="24"/>
        <v>0</v>
      </c>
      <c r="K91" s="23">
        <f aca="true" t="shared" si="25" ref="K91:K103">H91/E91</f>
        <v>0.8848671074808764</v>
      </c>
      <c r="L91" s="2"/>
    </row>
    <row r="92" spans="1:12" ht="21.75" customHeight="1">
      <c r="A92" s="19"/>
      <c r="B92" s="19"/>
      <c r="C92" s="19"/>
      <c r="D92" s="11" t="s">
        <v>55</v>
      </c>
      <c r="E92" s="12">
        <f>SUM(F92:G92)</f>
        <v>5955</v>
      </c>
      <c r="F92" s="12">
        <v>5955</v>
      </c>
      <c r="G92" s="12">
        <v>0</v>
      </c>
      <c r="H92" s="12">
        <f>SUM(I92:J92)</f>
        <v>5105</v>
      </c>
      <c r="I92" s="12">
        <v>5105</v>
      </c>
      <c r="J92" s="12">
        <v>0</v>
      </c>
      <c r="K92" s="20">
        <f t="shared" si="25"/>
        <v>0.8572628043660789</v>
      </c>
      <c r="L92" s="2"/>
    </row>
    <row r="93" spans="1:12" ht="21.75" customHeight="1">
      <c r="A93" s="19"/>
      <c r="B93" s="19"/>
      <c r="C93" s="19"/>
      <c r="D93" s="11" t="s">
        <v>56</v>
      </c>
      <c r="E93" s="12">
        <f>SUM(F93:G93)</f>
        <v>1758</v>
      </c>
      <c r="F93" s="12">
        <f>SUM(F94:F95)</f>
        <v>1758</v>
      </c>
      <c r="G93" s="12">
        <v>0</v>
      </c>
      <c r="H93" s="12">
        <f>SUM(H94:H95)</f>
        <v>1719.98</v>
      </c>
      <c r="I93" s="12">
        <f>SUM(I94:I95)</f>
        <v>1719.98</v>
      </c>
      <c r="J93" s="12">
        <v>0</v>
      </c>
      <c r="K93" s="20">
        <f t="shared" si="25"/>
        <v>0.9783731513083049</v>
      </c>
      <c r="L93" s="2"/>
    </row>
    <row r="94" spans="1:12" ht="21.75" customHeight="1">
      <c r="A94" s="19"/>
      <c r="B94" s="19"/>
      <c r="C94" s="19"/>
      <c r="D94" s="14" t="s">
        <v>18</v>
      </c>
      <c r="E94" s="27">
        <f>SUM(F94:G94)</f>
        <v>1455.36</v>
      </c>
      <c r="F94" s="27">
        <v>1455.36</v>
      </c>
      <c r="G94" s="27">
        <v>0</v>
      </c>
      <c r="H94" s="27">
        <f>SUM(I94:J94)</f>
        <v>1417.34</v>
      </c>
      <c r="I94" s="27">
        <v>1417.34</v>
      </c>
      <c r="J94" s="27">
        <v>0</v>
      </c>
      <c r="K94" s="28">
        <f t="shared" si="25"/>
        <v>0.9738758795074758</v>
      </c>
      <c r="L94" s="2"/>
    </row>
    <row r="95" spans="1:12" ht="21.75" customHeight="1">
      <c r="A95" s="19"/>
      <c r="B95" s="19"/>
      <c r="C95" s="19"/>
      <c r="D95" s="14" t="s">
        <v>19</v>
      </c>
      <c r="E95" s="27">
        <f>SUM(F95:G95)</f>
        <v>302.64</v>
      </c>
      <c r="F95" s="27">
        <v>302.64</v>
      </c>
      <c r="G95" s="27">
        <v>0</v>
      </c>
      <c r="H95" s="27">
        <f>SUM(I95:J95)</f>
        <v>302.64</v>
      </c>
      <c r="I95" s="27">
        <v>302.64</v>
      </c>
      <c r="J95" s="27">
        <v>0</v>
      </c>
      <c r="K95" s="28">
        <f t="shared" si="25"/>
        <v>1</v>
      </c>
      <c r="L95" s="2"/>
    </row>
    <row r="96" spans="1:12" ht="31.5" customHeight="1">
      <c r="A96" s="19"/>
      <c r="B96" s="15" t="s">
        <v>73</v>
      </c>
      <c r="C96" s="41"/>
      <c r="D96" s="16" t="s">
        <v>74</v>
      </c>
      <c r="E96" s="17">
        <f aca="true" t="shared" si="26" ref="E96:J96">E97+E98</f>
        <v>16851</v>
      </c>
      <c r="F96" s="17">
        <f t="shared" si="26"/>
        <v>16851</v>
      </c>
      <c r="G96" s="17">
        <f t="shared" si="26"/>
        <v>0</v>
      </c>
      <c r="H96" s="17">
        <f t="shared" si="26"/>
        <v>16562.010000000002</v>
      </c>
      <c r="I96" s="17">
        <f t="shared" si="26"/>
        <v>16562.010000000002</v>
      </c>
      <c r="J96" s="17">
        <f t="shared" si="26"/>
        <v>0</v>
      </c>
      <c r="K96" s="23">
        <f t="shared" si="25"/>
        <v>0.9828502759480151</v>
      </c>
      <c r="L96" s="2"/>
    </row>
    <row r="97" spans="1:12" ht="21.75" customHeight="1">
      <c r="A97" s="19"/>
      <c r="B97" s="19"/>
      <c r="C97" s="19"/>
      <c r="D97" s="11" t="s">
        <v>55</v>
      </c>
      <c r="E97" s="12">
        <f>SUM(F97:G97)</f>
        <v>9240</v>
      </c>
      <c r="F97" s="12">
        <v>9240</v>
      </c>
      <c r="G97" s="12">
        <v>0</v>
      </c>
      <c r="H97" s="12">
        <f>SUM(I97:J97)</f>
        <v>9240</v>
      </c>
      <c r="I97" s="12">
        <v>9240</v>
      </c>
      <c r="J97" s="12">
        <v>0</v>
      </c>
      <c r="K97" s="20">
        <f t="shared" si="25"/>
        <v>1</v>
      </c>
      <c r="L97" s="2"/>
    </row>
    <row r="98" spans="1:12" ht="21.75" customHeight="1">
      <c r="A98" s="19"/>
      <c r="B98" s="19"/>
      <c r="C98" s="19"/>
      <c r="D98" s="11" t="s">
        <v>56</v>
      </c>
      <c r="E98" s="12">
        <f>SUM(F98:G98)</f>
        <v>7611</v>
      </c>
      <c r="F98" s="12">
        <f>SUM(F99:F100)</f>
        <v>7611</v>
      </c>
      <c r="G98" s="12">
        <v>0</v>
      </c>
      <c r="H98" s="12">
        <f>SUM(H99:H100)</f>
        <v>7322.01</v>
      </c>
      <c r="I98" s="12">
        <f>SUM(I99:I100)</f>
        <v>7322.01</v>
      </c>
      <c r="J98" s="12">
        <v>0</v>
      </c>
      <c r="K98" s="20">
        <f t="shared" si="25"/>
        <v>0.9620299566417029</v>
      </c>
      <c r="L98" s="2"/>
    </row>
    <row r="99" spans="1:12" ht="21.75" customHeight="1">
      <c r="A99" s="19"/>
      <c r="B99" s="19"/>
      <c r="C99" s="19"/>
      <c r="D99" s="14" t="s">
        <v>18</v>
      </c>
      <c r="E99" s="27">
        <v>5661</v>
      </c>
      <c r="F99" s="27">
        <v>5661</v>
      </c>
      <c r="G99" s="27">
        <v>0</v>
      </c>
      <c r="H99" s="27">
        <f>SUM(I99:J99)</f>
        <v>5448.51</v>
      </c>
      <c r="I99" s="27">
        <v>5448.51</v>
      </c>
      <c r="J99" s="27">
        <v>0</v>
      </c>
      <c r="K99" s="28">
        <f t="shared" si="25"/>
        <v>0.9624642289348172</v>
      </c>
      <c r="L99" s="2"/>
    </row>
    <row r="100" spans="1:12" ht="21.75" customHeight="1">
      <c r="A100" s="19"/>
      <c r="B100" s="19"/>
      <c r="C100" s="19"/>
      <c r="D100" s="14" t="s">
        <v>19</v>
      </c>
      <c r="E100" s="27">
        <f>SUM(F100:G100)</f>
        <v>1950</v>
      </c>
      <c r="F100" s="27">
        <v>1950</v>
      </c>
      <c r="G100" s="27">
        <v>0</v>
      </c>
      <c r="H100" s="27">
        <f>SUM(I100:J100)</f>
        <v>1873.5</v>
      </c>
      <c r="I100" s="27">
        <v>1873.5</v>
      </c>
      <c r="J100" s="27">
        <v>0</v>
      </c>
      <c r="K100" s="28">
        <f t="shared" si="25"/>
        <v>0.9607692307692308</v>
      </c>
      <c r="L100" s="2"/>
    </row>
    <row r="101" spans="1:12" ht="21.75" customHeight="1">
      <c r="A101" s="3" t="s">
        <v>75</v>
      </c>
      <c r="B101" s="3"/>
      <c r="C101" s="50"/>
      <c r="D101" s="4" t="s">
        <v>76</v>
      </c>
      <c r="E101" s="21">
        <f aca="true" t="shared" si="27" ref="E101:J102">E102</f>
        <v>600</v>
      </c>
      <c r="F101" s="21">
        <f t="shared" si="27"/>
        <v>600</v>
      </c>
      <c r="G101" s="21">
        <f t="shared" si="27"/>
        <v>0</v>
      </c>
      <c r="H101" s="21">
        <f t="shared" si="27"/>
        <v>0</v>
      </c>
      <c r="I101" s="21">
        <f t="shared" si="27"/>
        <v>0</v>
      </c>
      <c r="J101" s="21">
        <f t="shared" si="27"/>
        <v>0</v>
      </c>
      <c r="K101" s="22">
        <f t="shared" si="25"/>
        <v>0</v>
      </c>
      <c r="L101" s="2"/>
    </row>
    <row r="102" spans="1:12" ht="21.75" customHeight="1">
      <c r="A102" s="19"/>
      <c r="B102" s="7" t="s">
        <v>77</v>
      </c>
      <c r="C102" s="7"/>
      <c r="D102" s="38" t="s">
        <v>78</v>
      </c>
      <c r="E102" s="42">
        <f t="shared" si="27"/>
        <v>600</v>
      </c>
      <c r="F102" s="42">
        <f t="shared" si="27"/>
        <v>600</v>
      </c>
      <c r="G102" s="42">
        <f t="shared" si="27"/>
        <v>0</v>
      </c>
      <c r="H102" s="42">
        <f t="shared" si="27"/>
        <v>0</v>
      </c>
      <c r="I102" s="42">
        <f t="shared" si="27"/>
        <v>0</v>
      </c>
      <c r="J102" s="42">
        <f t="shared" si="27"/>
        <v>0</v>
      </c>
      <c r="K102" s="43">
        <f t="shared" si="25"/>
        <v>0</v>
      </c>
      <c r="L102" s="2"/>
    </row>
    <row r="103" spans="1:12" ht="21.75" customHeight="1">
      <c r="A103" s="19"/>
      <c r="B103" s="7"/>
      <c r="C103" s="7"/>
      <c r="D103" s="11" t="s">
        <v>56</v>
      </c>
      <c r="E103" s="42">
        <f aca="true" t="shared" si="28" ref="E103:J103">E105</f>
        <v>600</v>
      </c>
      <c r="F103" s="42">
        <f t="shared" si="28"/>
        <v>600</v>
      </c>
      <c r="G103" s="42">
        <f t="shared" si="28"/>
        <v>0</v>
      </c>
      <c r="H103" s="42">
        <f t="shared" si="28"/>
        <v>0</v>
      </c>
      <c r="I103" s="42">
        <f t="shared" si="28"/>
        <v>0</v>
      </c>
      <c r="J103" s="42">
        <f t="shared" si="28"/>
        <v>0</v>
      </c>
      <c r="K103" s="40">
        <f t="shared" si="25"/>
        <v>0</v>
      </c>
      <c r="L103" s="2"/>
    </row>
    <row r="104" spans="1:12" ht="21.75" customHeight="1">
      <c r="A104" s="19"/>
      <c r="B104" s="19"/>
      <c r="C104" s="19"/>
      <c r="D104" s="14" t="s">
        <v>18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8">
        <v>0</v>
      </c>
      <c r="L104" s="2"/>
    </row>
    <row r="105" spans="1:12" ht="21.75" customHeight="1">
      <c r="A105" s="19"/>
      <c r="B105" s="19"/>
      <c r="C105" s="19"/>
      <c r="D105" s="14" t="s">
        <v>19</v>
      </c>
      <c r="E105" s="27">
        <f>F105</f>
        <v>600</v>
      </c>
      <c r="F105" s="27">
        <v>600</v>
      </c>
      <c r="G105" s="27">
        <v>0</v>
      </c>
      <c r="H105" s="27">
        <v>0</v>
      </c>
      <c r="I105" s="27">
        <v>0</v>
      </c>
      <c r="J105" s="27">
        <v>0</v>
      </c>
      <c r="K105" s="28">
        <f aca="true" t="shared" si="29" ref="K105:K113">H105/E105</f>
        <v>0</v>
      </c>
      <c r="L105" s="2"/>
    </row>
    <row r="106" spans="1:12" ht="27" customHeight="1">
      <c r="A106" s="3" t="s">
        <v>79</v>
      </c>
      <c r="B106" s="3"/>
      <c r="C106" s="50"/>
      <c r="D106" s="4" t="s">
        <v>80</v>
      </c>
      <c r="E106" s="21">
        <f aca="true" t="shared" si="30" ref="E106:J106">E107+E112+E116</f>
        <v>732162</v>
      </c>
      <c r="F106" s="21">
        <f t="shared" si="30"/>
        <v>732162</v>
      </c>
      <c r="G106" s="21">
        <f t="shared" si="30"/>
        <v>0</v>
      </c>
      <c r="H106" s="21">
        <f t="shared" si="30"/>
        <v>542072.83</v>
      </c>
      <c r="I106" s="21">
        <f t="shared" si="30"/>
        <v>542072.83</v>
      </c>
      <c r="J106" s="21">
        <f t="shared" si="30"/>
        <v>0</v>
      </c>
      <c r="K106" s="22">
        <f t="shared" si="29"/>
        <v>0.7403728000087412</v>
      </c>
      <c r="L106" s="2"/>
    </row>
    <row r="107" spans="1:12" ht="21.75" customHeight="1">
      <c r="A107" s="26"/>
      <c r="B107" s="15" t="s">
        <v>81</v>
      </c>
      <c r="C107" s="41"/>
      <c r="D107" s="16" t="s">
        <v>82</v>
      </c>
      <c r="E107" s="17">
        <f>F107+G107</f>
        <v>110000</v>
      </c>
      <c r="F107" s="17">
        <f>F108+F109</f>
        <v>110000</v>
      </c>
      <c r="G107" s="17">
        <v>0</v>
      </c>
      <c r="H107" s="17">
        <f>I107+J107</f>
        <v>85068.09</v>
      </c>
      <c r="I107" s="17">
        <f>I108+I109</f>
        <v>85068.09</v>
      </c>
      <c r="J107" s="17">
        <v>0</v>
      </c>
      <c r="K107" s="23">
        <f t="shared" si="29"/>
        <v>0.7733462727272727</v>
      </c>
      <c r="L107" s="2"/>
    </row>
    <row r="108" spans="1:12" ht="21.75" customHeight="1">
      <c r="A108" s="26"/>
      <c r="B108" s="51"/>
      <c r="C108" s="51"/>
      <c r="D108" s="11" t="s">
        <v>55</v>
      </c>
      <c r="E108" s="25">
        <f>F108</f>
        <v>5000</v>
      </c>
      <c r="F108" s="25">
        <v>5000</v>
      </c>
      <c r="G108" s="25">
        <v>0</v>
      </c>
      <c r="H108" s="25">
        <v>0</v>
      </c>
      <c r="I108" s="25">
        <v>0</v>
      </c>
      <c r="J108" s="25">
        <v>0</v>
      </c>
      <c r="K108" s="18">
        <f t="shared" si="29"/>
        <v>0</v>
      </c>
      <c r="L108" s="2"/>
    </row>
    <row r="109" spans="1:12" ht="21.75" customHeight="1">
      <c r="A109" s="24"/>
      <c r="B109" s="24"/>
      <c r="C109" s="24"/>
      <c r="D109" s="11" t="s">
        <v>83</v>
      </c>
      <c r="E109" s="25">
        <f>SUM(F109:G109)</f>
        <v>105000</v>
      </c>
      <c r="F109" s="25">
        <f>SUM(F110:F111)</f>
        <v>105000</v>
      </c>
      <c r="G109" s="25">
        <v>0</v>
      </c>
      <c r="H109" s="25">
        <f>SUM(I109:J109)</f>
        <v>85068.09</v>
      </c>
      <c r="I109" s="25">
        <f>SUM(I110:I111)</f>
        <v>85068.09</v>
      </c>
      <c r="J109" s="25">
        <v>0</v>
      </c>
      <c r="K109" s="13">
        <f t="shared" si="29"/>
        <v>0.8101722857142857</v>
      </c>
      <c r="L109" s="2"/>
    </row>
    <row r="110" spans="1:12" ht="21.75" customHeight="1">
      <c r="A110" s="19"/>
      <c r="B110" s="19"/>
      <c r="C110" s="19"/>
      <c r="D110" s="14" t="s">
        <v>18</v>
      </c>
      <c r="E110" s="27">
        <f>SUM(F110:G110)</f>
        <v>21533</v>
      </c>
      <c r="F110" s="27">
        <v>21533</v>
      </c>
      <c r="G110" s="27">
        <v>0</v>
      </c>
      <c r="H110" s="27">
        <f>SUM(I110:J110)</f>
        <v>19627.08</v>
      </c>
      <c r="I110" s="27">
        <v>19627.08</v>
      </c>
      <c r="J110" s="27">
        <v>0</v>
      </c>
      <c r="K110" s="28">
        <f t="shared" si="29"/>
        <v>0.9114884131333303</v>
      </c>
      <c r="L110" s="2"/>
    </row>
    <row r="111" spans="1:12" ht="21.75" customHeight="1">
      <c r="A111" s="19"/>
      <c r="B111" s="19"/>
      <c r="C111" s="19"/>
      <c r="D111" s="14" t="s">
        <v>19</v>
      </c>
      <c r="E111" s="27">
        <f>SUM(F111:G111)</f>
        <v>83467</v>
      </c>
      <c r="F111" s="27">
        <v>83467</v>
      </c>
      <c r="G111" s="27">
        <v>0</v>
      </c>
      <c r="H111" s="27">
        <f>SUM(I111:J111)</f>
        <v>65441.01</v>
      </c>
      <c r="I111" s="27">
        <v>65441.01</v>
      </c>
      <c r="J111" s="27">
        <v>0</v>
      </c>
      <c r="K111" s="28">
        <f t="shared" si="29"/>
        <v>0.7840345286160998</v>
      </c>
      <c r="L111" s="2"/>
    </row>
    <row r="112" spans="1:12" ht="21.75" customHeight="1">
      <c r="A112" s="52"/>
      <c r="B112" s="7" t="s">
        <v>84</v>
      </c>
      <c r="C112" s="7"/>
      <c r="D112" s="8" t="s">
        <v>85</v>
      </c>
      <c r="E112" s="42">
        <f aca="true" t="shared" si="31" ref="E112:J112">E113</f>
        <v>5990</v>
      </c>
      <c r="F112" s="42">
        <f t="shared" si="31"/>
        <v>5990</v>
      </c>
      <c r="G112" s="42">
        <f t="shared" si="31"/>
        <v>0</v>
      </c>
      <c r="H112" s="42">
        <f t="shared" si="31"/>
        <v>550</v>
      </c>
      <c r="I112" s="42">
        <f t="shared" si="31"/>
        <v>550</v>
      </c>
      <c r="J112" s="42">
        <f t="shared" si="31"/>
        <v>0</v>
      </c>
      <c r="K112" s="40">
        <f t="shared" si="29"/>
        <v>0.09181969949916527</v>
      </c>
      <c r="L112" s="2"/>
    </row>
    <row r="113" spans="1:12" ht="21.75" customHeight="1">
      <c r="A113" s="19"/>
      <c r="B113" s="19"/>
      <c r="C113" s="19"/>
      <c r="D113" s="11" t="s">
        <v>86</v>
      </c>
      <c r="E113" s="12">
        <f>SUM(F113:G113)</f>
        <v>5990</v>
      </c>
      <c r="F113" s="12">
        <f>SUM(F114:F115)</f>
        <v>5990</v>
      </c>
      <c r="G113" s="12">
        <v>0</v>
      </c>
      <c r="H113" s="12">
        <f>SUM(I113:J113)</f>
        <v>550</v>
      </c>
      <c r="I113" s="12">
        <f>SUM(I114:I115)</f>
        <v>550</v>
      </c>
      <c r="J113" s="12">
        <v>0</v>
      </c>
      <c r="K113" s="20">
        <f t="shared" si="29"/>
        <v>0.09181969949916527</v>
      </c>
      <c r="L113" s="2"/>
    </row>
    <row r="114" spans="1:12" ht="21.75" customHeight="1">
      <c r="A114" s="19"/>
      <c r="B114" s="19"/>
      <c r="C114" s="19"/>
      <c r="D114" s="14" t="s">
        <v>18</v>
      </c>
      <c r="E114" s="27">
        <f>SUM(F114:G114)</f>
        <v>0</v>
      </c>
      <c r="F114" s="27">
        <v>0</v>
      </c>
      <c r="G114" s="27">
        <v>0</v>
      </c>
      <c r="H114" s="27">
        <f>SUM(I114:J114)</f>
        <v>0</v>
      </c>
      <c r="I114" s="27">
        <v>0</v>
      </c>
      <c r="J114" s="27">
        <v>0</v>
      </c>
      <c r="K114" s="28">
        <v>0</v>
      </c>
      <c r="L114" s="2"/>
    </row>
    <row r="115" spans="1:12" ht="21.75" customHeight="1">
      <c r="A115" s="19"/>
      <c r="B115" s="19"/>
      <c r="C115" s="19"/>
      <c r="D115" s="14" t="s">
        <v>19</v>
      </c>
      <c r="E115" s="27">
        <f>SUM(F115:G115)</f>
        <v>5990</v>
      </c>
      <c r="F115" s="27">
        <v>5990</v>
      </c>
      <c r="G115" s="27">
        <v>0</v>
      </c>
      <c r="H115" s="27">
        <f>SUM(I115:J115)</f>
        <v>550</v>
      </c>
      <c r="I115" s="27">
        <v>550</v>
      </c>
      <c r="J115" s="27">
        <v>0</v>
      </c>
      <c r="K115" s="28">
        <f aca="true" t="shared" si="32" ref="K115:K128">H115/E115</f>
        <v>0.09181969949916527</v>
      </c>
      <c r="L115" s="2"/>
    </row>
    <row r="116" spans="1:12" ht="21.75" customHeight="1">
      <c r="A116" s="19"/>
      <c r="B116" s="7" t="s">
        <v>87</v>
      </c>
      <c r="C116" s="7"/>
      <c r="D116" s="38" t="s">
        <v>88</v>
      </c>
      <c r="E116" s="42">
        <f aca="true" t="shared" si="33" ref="E116:J116">E117+E118</f>
        <v>616172</v>
      </c>
      <c r="F116" s="42">
        <f t="shared" si="33"/>
        <v>616172</v>
      </c>
      <c r="G116" s="42">
        <f t="shared" si="33"/>
        <v>0</v>
      </c>
      <c r="H116" s="42">
        <f t="shared" si="33"/>
        <v>456454.74</v>
      </c>
      <c r="I116" s="42">
        <f t="shared" si="33"/>
        <v>456454.74</v>
      </c>
      <c r="J116" s="42">
        <f t="shared" si="33"/>
        <v>0</v>
      </c>
      <c r="K116" s="43">
        <f t="shared" si="32"/>
        <v>0.7407911102744039</v>
      </c>
      <c r="L116" s="2"/>
    </row>
    <row r="117" spans="1:12" ht="21.75" customHeight="1">
      <c r="A117" s="19"/>
      <c r="B117" s="7"/>
      <c r="C117" s="7"/>
      <c r="D117" s="11" t="s">
        <v>55</v>
      </c>
      <c r="E117" s="12">
        <f>SUM(F117:G117)</f>
        <v>8000</v>
      </c>
      <c r="F117" s="12">
        <v>8000</v>
      </c>
      <c r="G117" s="42">
        <v>0</v>
      </c>
      <c r="H117" s="12">
        <f>I117</f>
        <v>1858.3</v>
      </c>
      <c r="I117" s="12">
        <v>1858.3</v>
      </c>
      <c r="J117" s="42">
        <v>0</v>
      </c>
      <c r="K117" s="53">
        <f t="shared" si="32"/>
        <v>0.2322875</v>
      </c>
      <c r="L117" s="2"/>
    </row>
    <row r="118" spans="1:12" ht="21.75" customHeight="1">
      <c r="A118" s="19"/>
      <c r="B118" s="19"/>
      <c r="C118" s="19"/>
      <c r="D118" s="11" t="s">
        <v>56</v>
      </c>
      <c r="E118" s="12">
        <f>SUM(F118:G118)</f>
        <v>608172</v>
      </c>
      <c r="F118" s="12">
        <f>SUM(F119:F120)</f>
        <v>608172</v>
      </c>
      <c r="G118" s="27">
        <v>0</v>
      </c>
      <c r="H118" s="12">
        <f>I118</f>
        <v>454596.44</v>
      </c>
      <c r="I118" s="12">
        <f>SUM(I119:I120)</f>
        <v>454596.44</v>
      </c>
      <c r="J118" s="27">
        <v>0</v>
      </c>
      <c r="K118" s="28">
        <f t="shared" si="32"/>
        <v>0.7474800549844451</v>
      </c>
      <c r="L118" s="2"/>
    </row>
    <row r="119" spans="1:12" ht="21.75" customHeight="1">
      <c r="A119" s="19"/>
      <c r="B119" s="19"/>
      <c r="C119" s="19"/>
      <c r="D119" s="14" t="s">
        <v>18</v>
      </c>
      <c r="E119" s="12">
        <f>SUM(F119:G119)</f>
        <v>156710</v>
      </c>
      <c r="F119" s="12">
        <v>156710</v>
      </c>
      <c r="G119" s="27">
        <v>0</v>
      </c>
      <c r="H119" s="27">
        <f>I119</f>
        <v>147341.39</v>
      </c>
      <c r="I119" s="27">
        <v>147341.39</v>
      </c>
      <c r="J119" s="27">
        <v>0</v>
      </c>
      <c r="K119" s="28">
        <f t="shared" si="32"/>
        <v>0.9402168974538958</v>
      </c>
      <c r="L119" s="2"/>
    </row>
    <row r="120" spans="1:12" ht="21.75" customHeight="1">
      <c r="A120" s="19"/>
      <c r="B120" s="19"/>
      <c r="C120" s="19"/>
      <c r="D120" s="14" t="s">
        <v>19</v>
      </c>
      <c r="E120" s="12">
        <f>SUM(F120:G120)</f>
        <v>451462</v>
      </c>
      <c r="F120" s="12">
        <v>451462</v>
      </c>
      <c r="G120" s="27">
        <v>0</v>
      </c>
      <c r="H120" s="27">
        <f>I120</f>
        <v>307255.05</v>
      </c>
      <c r="I120" s="27">
        <v>307255.05</v>
      </c>
      <c r="J120" s="27">
        <v>0</v>
      </c>
      <c r="K120" s="28">
        <f t="shared" si="32"/>
        <v>0.6805778780938373</v>
      </c>
      <c r="L120" s="2"/>
    </row>
    <row r="121" spans="1:12" ht="21.75" customHeight="1">
      <c r="A121" s="3" t="s">
        <v>89</v>
      </c>
      <c r="B121" s="3"/>
      <c r="C121" s="50"/>
      <c r="D121" s="4" t="s">
        <v>90</v>
      </c>
      <c r="E121" s="21">
        <f aca="true" t="shared" si="34" ref="E121:J121">E122+E124</f>
        <v>334142.88</v>
      </c>
      <c r="F121" s="21">
        <f t="shared" si="34"/>
        <v>334142.88</v>
      </c>
      <c r="G121" s="21">
        <f t="shared" si="34"/>
        <v>0</v>
      </c>
      <c r="H121" s="21">
        <f t="shared" si="34"/>
        <v>294961.13</v>
      </c>
      <c r="I121" s="21">
        <f t="shared" si="34"/>
        <v>294961.13</v>
      </c>
      <c r="J121" s="21">
        <f t="shared" si="34"/>
        <v>0</v>
      </c>
      <c r="K121" s="22">
        <f t="shared" si="32"/>
        <v>0.882739533459459</v>
      </c>
      <c r="L121" s="2"/>
    </row>
    <row r="122" spans="1:12" ht="26.25" customHeight="1">
      <c r="A122" s="15"/>
      <c r="B122" s="15" t="s">
        <v>91</v>
      </c>
      <c r="C122" s="41"/>
      <c r="D122" s="16" t="s">
        <v>92</v>
      </c>
      <c r="E122" s="17">
        <f aca="true" t="shared" si="35" ref="E122:J122">E123</f>
        <v>240000</v>
      </c>
      <c r="F122" s="17">
        <f t="shared" si="35"/>
        <v>240000</v>
      </c>
      <c r="G122" s="17">
        <f t="shared" si="35"/>
        <v>0</v>
      </c>
      <c r="H122" s="17">
        <f t="shared" si="35"/>
        <v>225602.02</v>
      </c>
      <c r="I122" s="17">
        <f t="shared" si="35"/>
        <v>225602.02</v>
      </c>
      <c r="J122" s="17">
        <f t="shared" si="35"/>
        <v>0</v>
      </c>
      <c r="K122" s="23">
        <f t="shared" si="32"/>
        <v>0.9400084166666666</v>
      </c>
      <c r="L122" s="2"/>
    </row>
    <row r="123" spans="1:12" ht="26.25" customHeight="1">
      <c r="A123" s="19"/>
      <c r="B123" s="19"/>
      <c r="C123" s="19"/>
      <c r="D123" s="54" t="s">
        <v>90</v>
      </c>
      <c r="E123" s="29">
        <f>F123</f>
        <v>240000</v>
      </c>
      <c r="F123" s="29">
        <v>240000</v>
      </c>
      <c r="G123" s="29">
        <v>0</v>
      </c>
      <c r="H123" s="29">
        <f>SUM(I123:J123)</f>
        <v>225602.02</v>
      </c>
      <c r="I123" s="29">
        <v>225602.02</v>
      </c>
      <c r="J123" s="29">
        <v>0</v>
      </c>
      <c r="K123" s="28">
        <f t="shared" si="32"/>
        <v>0.9400084166666666</v>
      </c>
      <c r="L123" s="2"/>
    </row>
    <row r="124" spans="1:12" ht="26.25" customHeight="1">
      <c r="A124" s="19"/>
      <c r="B124" s="7" t="s">
        <v>93</v>
      </c>
      <c r="C124" s="7"/>
      <c r="D124" s="8" t="s">
        <v>94</v>
      </c>
      <c r="E124" s="39">
        <f>E125</f>
        <v>94142.88</v>
      </c>
      <c r="F124" s="39">
        <f>F125</f>
        <v>94142.88</v>
      </c>
      <c r="G124" s="39">
        <f>G125</f>
        <v>0</v>
      </c>
      <c r="H124" s="39">
        <f>I124</f>
        <v>69359.11</v>
      </c>
      <c r="I124" s="39">
        <f>I125</f>
        <v>69359.11</v>
      </c>
      <c r="J124" s="39">
        <f>J125</f>
        <v>0</v>
      </c>
      <c r="K124" s="40">
        <f t="shared" si="32"/>
        <v>0.7367430229455483</v>
      </c>
      <c r="L124" s="2"/>
    </row>
    <row r="125" spans="1:12" ht="26.25" customHeight="1">
      <c r="A125" s="19"/>
      <c r="B125" s="19"/>
      <c r="C125" s="19"/>
      <c r="D125" s="54" t="s">
        <v>95</v>
      </c>
      <c r="E125" s="29">
        <f>F125</f>
        <v>94142.88</v>
      </c>
      <c r="F125" s="29">
        <v>94142.88</v>
      </c>
      <c r="G125" s="29">
        <v>0</v>
      </c>
      <c r="H125" s="29">
        <v>69359.11</v>
      </c>
      <c r="I125" s="29">
        <v>69359.11</v>
      </c>
      <c r="J125" s="29">
        <v>0</v>
      </c>
      <c r="K125" s="28">
        <f t="shared" si="32"/>
        <v>0.7367430229455483</v>
      </c>
      <c r="L125" s="2"/>
    </row>
    <row r="126" spans="1:12" ht="21.75" customHeight="1">
      <c r="A126" s="3" t="s">
        <v>96</v>
      </c>
      <c r="B126" s="3"/>
      <c r="C126" s="3"/>
      <c r="D126" s="4" t="s">
        <v>97</v>
      </c>
      <c r="E126" s="21">
        <f aca="true" t="shared" si="36" ref="E126:J127">E127</f>
        <v>70800</v>
      </c>
      <c r="F126" s="21">
        <f t="shared" si="36"/>
        <v>70800</v>
      </c>
      <c r="G126" s="21">
        <f t="shared" si="36"/>
        <v>0</v>
      </c>
      <c r="H126" s="21">
        <f t="shared" si="36"/>
        <v>0</v>
      </c>
      <c r="I126" s="21">
        <f t="shared" si="36"/>
        <v>0</v>
      </c>
      <c r="J126" s="21">
        <f t="shared" si="36"/>
        <v>0</v>
      </c>
      <c r="K126" s="22">
        <f t="shared" si="32"/>
        <v>0</v>
      </c>
      <c r="L126" s="2"/>
    </row>
    <row r="127" spans="1:12" ht="21.75" customHeight="1">
      <c r="A127" s="15"/>
      <c r="B127" s="15" t="s">
        <v>98</v>
      </c>
      <c r="C127" s="15"/>
      <c r="D127" s="16" t="s">
        <v>99</v>
      </c>
      <c r="E127" s="17">
        <f t="shared" si="36"/>
        <v>70800</v>
      </c>
      <c r="F127" s="17">
        <f t="shared" si="36"/>
        <v>70800</v>
      </c>
      <c r="G127" s="17">
        <f t="shared" si="36"/>
        <v>0</v>
      </c>
      <c r="H127" s="17">
        <f t="shared" si="36"/>
        <v>0</v>
      </c>
      <c r="I127" s="17">
        <f t="shared" si="36"/>
        <v>0</v>
      </c>
      <c r="J127" s="17">
        <f t="shared" si="36"/>
        <v>0</v>
      </c>
      <c r="K127" s="23">
        <f t="shared" si="32"/>
        <v>0</v>
      </c>
      <c r="L127" s="2"/>
    </row>
    <row r="128" spans="1:12" ht="21.75" customHeight="1">
      <c r="A128" s="15"/>
      <c r="B128" s="15"/>
      <c r="C128" s="15"/>
      <c r="D128" s="11" t="s">
        <v>100</v>
      </c>
      <c r="E128" s="25">
        <f>SUM(F128:G128)</f>
        <v>70800</v>
      </c>
      <c r="F128" s="25">
        <f>SUM(F129:F130)</f>
        <v>70800</v>
      </c>
      <c r="G128" s="25">
        <v>0</v>
      </c>
      <c r="H128" s="25">
        <f>SUM(I128:J128)</f>
        <v>0</v>
      </c>
      <c r="I128" s="25">
        <f>SUM(I129:I130)</f>
        <v>0</v>
      </c>
      <c r="J128" s="25">
        <v>0</v>
      </c>
      <c r="K128" s="13">
        <f t="shared" si="32"/>
        <v>0</v>
      </c>
      <c r="L128" s="2"/>
    </row>
    <row r="129" spans="1:12" ht="21.75" customHeight="1">
      <c r="A129" s="15"/>
      <c r="B129" s="15"/>
      <c r="C129" s="15"/>
      <c r="D129" s="14" t="s">
        <v>18</v>
      </c>
      <c r="E129" s="34">
        <f>SUM(F129:G129)</f>
        <v>0</v>
      </c>
      <c r="F129" s="34">
        <v>0</v>
      </c>
      <c r="G129" s="34">
        <v>0</v>
      </c>
      <c r="H129" s="34">
        <f>SUM(I129:J129)</f>
        <v>0</v>
      </c>
      <c r="I129" s="34">
        <v>0</v>
      </c>
      <c r="J129" s="34">
        <v>0</v>
      </c>
      <c r="K129" s="18">
        <v>0</v>
      </c>
      <c r="L129" s="2"/>
    </row>
    <row r="130" spans="1:12" ht="21.75" customHeight="1">
      <c r="A130" s="19"/>
      <c r="B130" s="19"/>
      <c r="C130" s="19"/>
      <c r="D130" s="14" t="s">
        <v>19</v>
      </c>
      <c r="E130" s="29">
        <f>SUM(F130:G130)</f>
        <v>70800</v>
      </c>
      <c r="F130" s="29">
        <v>70800</v>
      </c>
      <c r="G130" s="29">
        <v>0</v>
      </c>
      <c r="H130" s="29">
        <f>SUM(I130:J130)</f>
        <v>0</v>
      </c>
      <c r="I130" s="29">
        <v>0</v>
      </c>
      <c r="J130" s="29">
        <v>0</v>
      </c>
      <c r="K130" s="28">
        <f aca="true" t="shared" si="37" ref="K130:K150">H130/E130</f>
        <v>0</v>
      </c>
      <c r="L130" s="2"/>
    </row>
    <row r="131" spans="1:12" ht="21.75" customHeight="1">
      <c r="A131" s="3" t="s">
        <v>101</v>
      </c>
      <c r="B131" s="3"/>
      <c r="C131" s="50"/>
      <c r="D131" s="4" t="s">
        <v>102</v>
      </c>
      <c r="E131" s="21">
        <v>7754918.07</v>
      </c>
      <c r="F131" s="21">
        <f>E131</f>
        <v>7754918.07</v>
      </c>
      <c r="G131" s="21">
        <f>G132+G137+G141+G145+G149+G161+G157</f>
        <v>0</v>
      </c>
      <c r="H131" s="21">
        <v>7681717.27</v>
      </c>
      <c r="I131" s="21">
        <v>7681717.27</v>
      </c>
      <c r="J131" s="21">
        <f>J132+J137+J141+J145+J149+J161+J157</f>
        <v>0</v>
      </c>
      <c r="K131" s="22">
        <f t="shared" si="37"/>
        <v>0.9905607255499992</v>
      </c>
      <c r="L131" s="2"/>
    </row>
    <row r="132" spans="1:12" ht="21.75" customHeight="1">
      <c r="A132" s="15"/>
      <c r="B132" s="15" t="s">
        <v>103</v>
      </c>
      <c r="C132" s="41"/>
      <c r="D132" s="16" t="s">
        <v>104</v>
      </c>
      <c r="E132" s="17">
        <f aca="true" t="shared" si="38" ref="E132:J132">E133+E134</f>
        <v>3781794.93</v>
      </c>
      <c r="F132" s="17">
        <f t="shared" si="38"/>
        <v>3781794.93</v>
      </c>
      <c r="G132" s="17">
        <f t="shared" si="38"/>
        <v>0</v>
      </c>
      <c r="H132" s="17">
        <f t="shared" si="38"/>
        <v>3779736.52</v>
      </c>
      <c r="I132" s="17">
        <f t="shared" si="38"/>
        <v>3779736.52</v>
      </c>
      <c r="J132" s="17">
        <f t="shared" si="38"/>
        <v>0</v>
      </c>
      <c r="K132" s="23">
        <f t="shared" si="37"/>
        <v>0.9994557055477358</v>
      </c>
      <c r="L132" s="2"/>
    </row>
    <row r="133" spans="1:12" ht="21.75" customHeight="1">
      <c r="A133" s="19"/>
      <c r="B133" s="7"/>
      <c r="C133" s="7"/>
      <c r="D133" s="11" t="s">
        <v>55</v>
      </c>
      <c r="E133" s="12">
        <f>SUM(F133:G133)</f>
        <v>7213</v>
      </c>
      <c r="F133" s="12">
        <v>7213</v>
      </c>
      <c r="G133" s="42">
        <v>0</v>
      </c>
      <c r="H133" s="12">
        <f>I133</f>
        <v>7213</v>
      </c>
      <c r="I133" s="12">
        <v>7213</v>
      </c>
      <c r="J133" s="42">
        <v>0</v>
      </c>
      <c r="K133" s="53">
        <f t="shared" si="37"/>
        <v>1</v>
      </c>
      <c r="L133" s="2"/>
    </row>
    <row r="134" spans="1:12" ht="21.75" customHeight="1">
      <c r="A134" s="19"/>
      <c r="B134" s="19"/>
      <c r="C134" s="19"/>
      <c r="D134" s="11" t="s">
        <v>105</v>
      </c>
      <c r="E134" s="12">
        <f>SUM(F134:G134)</f>
        <v>3774581.93</v>
      </c>
      <c r="F134" s="12">
        <f>SUM(F135:F136)</f>
        <v>3774581.93</v>
      </c>
      <c r="G134" s="12">
        <f>SUM(G135:G136)</f>
        <v>0</v>
      </c>
      <c r="H134" s="12">
        <f>SUM(I134:J134)</f>
        <v>3772523.52</v>
      </c>
      <c r="I134" s="12">
        <f>SUM(I135:I136)</f>
        <v>3772523.52</v>
      </c>
      <c r="J134" s="12">
        <f>SUM(J135:J136)</f>
        <v>0</v>
      </c>
      <c r="K134" s="20">
        <f t="shared" si="37"/>
        <v>0.9994546654336365</v>
      </c>
      <c r="L134" s="2"/>
    </row>
    <row r="135" spans="1:12" ht="21.75" customHeight="1">
      <c r="A135" s="19"/>
      <c r="B135" s="19"/>
      <c r="C135" s="19"/>
      <c r="D135" s="14" t="s">
        <v>18</v>
      </c>
      <c r="E135" s="12">
        <f>SUM(F135:G135)</f>
        <v>3192512.64</v>
      </c>
      <c r="F135" s="12">
        <v>3192512.64</v>
      </c>
      <c r="G135" s="12">
        <v>0</v>
      </c>
      <c r="H135" s="12">
        <f>SUM(I135:J135)</f>
        <v>3192477.89</v>
      </c>
      <c r="I135" s="12">
        <v>3192477.89</v>
      </c>
      <c r="J135" s="12">
        <v>0</v>
      </c>
      <c r="K135" s="20">
        <f t="shared" si="37"/>
        <v>0.9999891151566435</v>
      </c>
      <c r="L135" s="2"/>
    </row>
    <row r="136" spans="1:12" ht="21.75" customHeight="1">
      <c r="A136" s="19"/>
      <c r="B136" s="19"/>
      <c r="C136" s="19"/>
      <c r="D136" s="14" t="s">
        <v>19</v>
      </c>
      <c r="E136" s="12">
        <f>SUM(F136:G136)</f>
        <v>582069.29</v>
      </c>
      <c r="F136" s="12">
        <v>582069.29</v>
      </c>
      <c r="G136" s="12">
        <v>0</v>
      </c>
      <c r="H136" s="12">
        <f>SUM(I136:J136)</f>
        <v>580045.63</v>
      </c>
      <c r="I136" s="12">
        <v>580045.63</v>
      </c>
      <c r="J136" s="12">
        <v>0</v>
      </c>
      <c r="K136" s="20">
        <f t="shared" si="37"/>
        <v>0.9965233348765058</v>
      </c>
      <c r="L136" s="2"/>
    </row>
    <row r="137" spans="1:12" ht="21.75" customHeight="1">
      <c r="A137" s="15"/>
      <c r="B137" s="15" t="s">
        <v>106</v>
      </c>
      <c r="C137" s="15"/>
      <c r="D137" s="16" t="s">
        <v>107</v>
      </c>
      <c r="E137" s="17">
        <f aca="true" t="shared" si="39" ref="E137:J137">E138</f>
        <v>251979.51</v>
      </c>
      <c r="F137" s="17">
        <f t="shared" si="39"/>
        <v>251979.51</v>
      </c>
      <c r="G137" s="17">
        <f t="shared" si="39"/>
        <v>0</v>
      </c>
      <c r="H137" s="17">
        <f t="shared" si="39"/>
        <v>251979.4</v>
      </c>
      <c r="I137" s="17">
        <f t="shared" si="39"/>
        <v>251979.4</v>
      </c>
      <c r="J137" s="17">
        <f t="shared" si="39"/>
        <v>0</v>
      </c>
      <c r="K137" s="18">
        <f t="shared" si="37"/>
        <v>0.9999995634565683</v>
      </c>
      <c r="L137" s="2"/>
    </row>
    <row r="138" spans="1:12" ht="21.75" customHeight="1">
      <c r="A138" s="24"/>
      <c r="B138" s="24"/>
      <c r="C138" s="24"/>
      <c r="D138" s="11" t="s">
        <v>108</v>
      </c>
      <c r="E138" s="25">
        <f>SUM(F138:G138)</f>
        <v>251979.51</v>
      </c>
      <c r="F138" s="25">
        <f>SUM(F139:F140)</f>
        <v>251979.51</v>
      </c>
      <c r="G138" s="25">
        <v>0</v>
      </c>
      <c r="H138" s="25">
        <f>SUM(I138:J138)</f>
        <v>251979.4</v>
      </c>
      <c r="I138" s="25">
        <f>SUM(I139:I140)</f>
        <v>251979.4</v>
      </c>
      <c r="J138" s="25">
        <v>0</v>
      </c>
      <c r="K138" s="13">
        <f t="shared" si="37"/>
        <v>0.9999995634565683</v>
      </c>
      <c r="L138" s="2"/>
    </row>
    <row r="139" spans="1:12" ht="21.75" customHeight="1">
      <c r="A139" s="24"/>
      <c r="B139" s="24"/>
      <c r="C139" s="24"/>
      <c r="D139" s="14" t="s">
        <v>18</v>
      </c>
      <c r="E139" s="25">
        <f>SUM(F139:G139)</f>
        <v>228544.51</v>
      </c>
      <c r="F139" s="25">
        <v>228544.51</v>
      </c>
      <c r="G139" s="25">
        <v>0</v>
      </c>
      <c r="H139" s="25">
        <f>SUM(I139:J139)</f>
        <v>228544.4</v>
      </c>
      <c r="I139" s="25">
        <v>228544.4</v>
      </c>
      <c r="J139" s="25">
        <v>0</v>
      </c>
      <c r="K139" s="13">
        <f t="shared" si="37"/>
        <v>0.999999518693317</v>
      </c>
      <c r="L139" s="2"/>
    </row>
    <row r="140" spans="1:12" ht="21.75" customHeight="1">
      <c r="A140" s="24"/>
      <c r="B140" s="24"/>
      <c r="C140" s="24"/>
      <c r="D140" s="14" t="s">
        <v>19</v>
      </c>
      <c r="E140" s="25">
        <f>SUM(F140:G140)</f>
        <v>23435</v>
      </c>
      <c r="F140" s="25">
        <v>23435</v>
      </c>
      <c r="G140" s="25">
        <v>0</v>
      </c>
      <c r="H140" s="25">
        <f>SUM(I140:J140)</f>
        <v>23435</v>
      </c>
      <c r="I140" s="25">
        <v>23435</v>
      </c>
      <c r="J140" s="25">
        <v>0</v>
      </c>
      <c r="K140" s="13">
        <f t="shared" si="37"/>
        <v>1</v>
      </c>
      <c r="L140" s="2"/>
    </row>
    <row r="141" spans="1:12" ht="21.75" customHeight="1">
      <c r="A141" s="15"/>
      <c r="B141" s="15" t="s">
        <v>109</v>
      </c>
      <c r="C141" s="15"/>
      <c r="D141" s="16" t="s">
        <v>110</v>
      </c>
      <c r="E141" s="17">
        <f aca="true" t="shared" si="40" ref="E141:J141">E142</f>
        <v>1335340.3</v>
      </c>
      <c r="F141" s="17">
        <f t="shared" si="40"/>
        <v>1335340.3</v>
      </c>
      <c r="G141" s="17">
        <f t="shared" si="40"/>
        <v>0</v>
      </c>
      <c r="H141" s="17">
        <f t="shared" si="40"/>
        <v>1293964.25</v>
      </c>
      <c r="I141" s="17">
        <f t="shared" si="40"/>
        <v>1293964.25</v>
      </c>
      <c r="J141" s="17">
        <f t="shared" si="40"/>
        <v>0</v>
      </c>
      <c r="K141" s="23">
        <f t="shared" si="37"/>
        <v>0.9690146024949595</v>
      </c>
      <c r="L141" s="2"/>
    </row>
    <row r="142" spans="1:12" ht="21.75" customHeight="1">
      <c r="A142" s="19"/>
      <c r="B142" s="19"/>
      <c r="C142" s="19"/>
      <c r="D142" s="11" t="s">
        <v>83</v>
      </c>
      <c r="E142" s="12">
        <f>SUM(F142:G142)</f>
        <v>1335340.3</v>
      </c>
      <c r="F142" s="12">
        <f>SUM(F143:F144)</f>
        <v>1335340.3</v>
      </c>
      <c r="G142" s="12">
        <v>0</v>
      </c>
      <c r="H142" s="12">
        <f>SUM(I142:J142)</f>
        <v>1293964.25</v>
      </c>
      <c r="I142" s="12">
        <f>SUM(I143:I144)</f>
        <v>1293964.25</v>
      </c>
      <c r="J142" s="12">
        <v>0</v>
      </c>
      <c r="K142" s="20">
        <f t="shared" si="37"/>
        <v>0.9690146024949595</v>
      </c>
      <c r="L142" s="2"/>
    </row>
    <row r="143" spans="1:12" ht="21.75" customHeight="1">
      <c r="A143" s="19"/>
      <c r="B143" s="19"/>
      <c r="C143" s="19"/>
      <c r="D143" s="14" t="s">
        <v>18</v>
      </c>
      <c r="E143" s="12">
        <f>SUM(F143:G143)</f>
        <v>1090584.61</v>
      </c>
      <c r="F143" s="12">
        <v>1090584.61</v>
      </c>
      <c r="G143" s="12">
        <v>0</v>
      </c>
      <c r="H143" s="12">
        <f>SUM(I143:J143)</f>
        <v>1090584.61</v>
      </c>
      <c r="I143" s="12">
        <v>1090584.61</v>
      </c>
      <c r="J143" s="12">
        <v>0</v>
      </c>
      <c r="K143" s="20">
        <f t="shared" si="37"/>
        <v>1</v>
      </c>
      <c r="L143" s="2"/>
    </row>
    <row r="144" spans="1:12" ht="21.75" customHeight="1">
      <c r="A144" s="19"/>
      <c r="B144" s="19"/>
      <c r="C144" s="19"/>
      <c r="D144" s="14" t="s">
        <v>19</v>
      </c>
      <c r="E144" s="12">
        <f>SUM(F144:G144)</f>
        <v>244755.69</v>
      </c>
      <c r="F144" s="12">
        <v>244755.69</v>
      </c>
      <c r="G144" s="12">
        <v>0</v>
      </c>
      <c r="H144" s="12">
        <f>SUM(I144:J144)</f>
        <v>203379.64</v>
      </c>
      <c r="I144" s="12">
        <v>203379.64</v>
      </c>
      <c r="J144" s="12">
        <v>0</v>
      </c>
      <c r="K144" s="20">
        <f t="shared" si="37"/>
        <v>0.8309495889554193</v>
      </c>
      <c r="L144" s="2"/>
    </row>
    <row r="145" spans="1:12" ht="21.75" customHeight="1">
      <c r="A145" s="15"/>
      <c r="B145" s="15" t="s">
        <v>111</v>
      </c>
      <c r="C145" s="41"/>
      <c r="D145" s="16" t="s">
        <v>112</v>
      </c>
      <c r="E145" s="17">
        <f aca="true" t="shared" si="41" ref="E145:J145">E146</f>
        <v>1850704.63</v>
      </c>
      <c r="F145" s="17">
        <f t="shared" si="41"/>
        <v>1850704.63</v>
      </c>
      <c r="G145" s="17">
        <f t="shared" si="41"/>
        <v>0</v>
      </c>
      <c r="H145" s="17">
        <f t="shared" si="41"/>
        <v>1846589.19</v>
      </c>
      <c r="I145" s="17">
        <f t="shared" si="41"/>
        <v>1846589.19</v>
      </c>
      <c r="J145" s="17">
        <f t="shared" si="41"/>
        <v>0</v>
      </c>
      <c r="K145" s="23">
        <f t="shared" si="37"/>
        <v>0.9977762848088839</v>
      </c>
      <c r="L145" s="2"/>
    </row>
    <row r="146" spans="1:12" ht="21.75" customHeight="1">
      <c r="A146" s="19"/>
      <c r="B146" s="19"/>
      <c r="C146" s="19"/>
      <c r="D146" s="11" t="s">
        <v>108</v>
      </c>
      <c r="E146" s="12">
        <f aca="true" t="shared" si="42" ref="E146:J146">E147+E148</f>
        <v>1850704.63</v>
      </c>
      <c r="F146" s="12">
        <f t="shared" si="42"/>
        <v>1850704.63</v>
      </c>
      <c r="G146" s="12">
        <f t="shared" si="42"/>
        <v>0</v>
      </c>
      <c r="H146" s="12">
        <f t="shared" si="42"/>
        <v>1846589.19</v>
      </c>
      <c r="I146" s="12">
        <f t="shared" si="42"/>
        <v>1846589.19</v>
      </c>
      <c r="J146" s="12">
        <f t="shared" si="42"/>
        <v>0</v>
      </c>
      <c r="K146" s="20">
        <f t="shared" si="37"/>
        <v>0.9977762848088839</v>
      </c>
      <c r="L146" s="2"/>
    </row>
    <row r="147" spans="1:12" ht="21.75" customHeight="1">
      <c r="A147" s="19"/>
      <c r="B147" s="19"/>
      <c r="C147" s="19"/>
      <c r="D147" s="14" t="s">
        <v>18</v>
      </c>
      <c r="E147" s="12">
        <f>SUM(F147:G147)</f>
        <v>1650532.95</v>
      </c>
      <c r="F147" s="12">
        <v>1650532.95</v>
      </c>
      <c r="G147" s="12">
        <v>0</v>
      </c>
      <c r="H147" s="12">
        <f>SUM(I147:J147)</f>
        <v>1648777.16</v>
      </c>
      <c r="I147" s="12">
        <v>1648777.16</v>
      </c>
      <c r="J147" s="12">
        <v>0</v>
      </c>
      <c r="K147" s="20">
        <f t="shared" si="37"/>
        <v>0.9989362284466965</v>
      </c>
      <c r="L147" s="2"/>
    </row>
    <row r="148" spans="1:12" ht="21.75" customHeight="1">
      <c r="A148" s="19"/>
      <c r="B148" s="19"/>
      <c r="C148" s="19"/>
      <c r="D148" s="14" t="s">
        <v>19</v>
      </c>
      <c r="E148" s="12">
        <f>SUM(F148:G148)</f>
        <v>200171.68</v>
      </c>
      <c r="F148" s="12">
        <v>200171.68</v>
      </c>
      <c r="G148" s="12">
        <v>0</v>
      </c>
      <c r="H148" s="12">
        <f>SUM(I148:J148)</f>
        <v>197812.03</v>
      </c>
      <c r="I148" s="12">
        <v>197812.03</v>
      </c>
      <c r="J148" s="12">
        <v>0</v>
      </c>
      <c r="K148" s="20">
        <f t="shared" si="37"/>
        <v>0.9882118689317091</v>
      </c>
      <c r="L148" s="2"/>
    </row>
    <row r="149" spans="1:12" ht="21.75" customHeight="1">
      <c r="A149" s="15"/>
      <c r="B149" s="15" t="s">
        <v>113</v>
      </c>
      <c r="C149" s="41"/>
      <c r="D149" s="16" t="s">
        <v>114</v>
      </c>
      <c r="E149" s="17">
        <f aca="true" t="shared" si="43" ref="E149:J149">E150</f>
        <v>81000</v>
      </c>
      <c r="F149" s="17">
        <f t="shared" si="43"/>
        <v>81000</v>
      </c>
      <c r="G149" s="17">
        <f t="shared" si="43"/>
        <v>0</v>
      </c>
      <c r="H149" s="17">
        <f t="shared" si="43"/>
        <v>73695.83</v>
      </c>
      <c r="I149" s="17">
        <f t="shared" si="43"/>
        <v>73695.83</v>
      </c>
      <c r="J149" s="17">
        <f t="shared" si="43"/>
        <v>0</v>
      </c>
      <c r="K149" s="23">
        <f t="shared" si="37"/>
        <v>0.9098250617283951</v>
      </c>
      <c r="L149" s="2"/>
    </row>
    <row r="150" spans="1:12" ht="21.75" customHeight="1">
      <c r="A150" s="19"/>
      <c r="B150" s="19"/>
      <c r="C150" s="19"/>
      <c r="D150" s="11" t="s">
        <v>83</v>
      </c>
      <c r="E150" s="12">
        <f>SUM(F150:G150)</f>
        <v>81000</v>
      </c>
      <c r="F150" s="12">
        <f>SUM(F151:F152)</f>
        <v>81000</v>
      </c>
      <c r="G150" s="12">
        <v>0</v>
      </c>
      <c r="H150" s="12">
        <f>SUM(I150:J150)</f>
        <v>73695.83</v>
      </c>
      <c r="I150" s="12">
        <f>SUM(I151:I152)</f>
        <v>73695.83</v>
      </c>
      <c r="J150" s="12">
        <v>0</v>
      </c>
      <c r="K150" s="20">
        <f t="shared" si="37"/>
        <v>0.9098250617283951</v>
      </c>
      <c r="L150" s="2"/>
    </row>
    <row r="151" spans="1:12" ht="21.75" customHeight="1">
      <c r="A151" s="19"/>
      <c r="B151" s="19"/>
      <c r="C151" s="19"/>
      <c r="D151" s="14" t="s">
        <v>18</v>
      </c>
      <c r="E151" s="12">
        <f>SUM(F151:G151)</f>
        <v>0</v>
      </c>
      <c r="F151" s="12">
        <v>0</v>
      </c>
      <c r="G151" s="12">
        <v>0</v>
      </c>
      <c r="H151" s="12">
        <f>SUM(I151:J151)</f>
        <v>0</v>
      </c>
      <c r="I151" s="12">
        <v>0</v>
      </c>
      <c r="J151" s="12">
        <v>0</v>
      </c>
      <c r="K151" s="20">
        <v>0</v>
      </c>
      <c r="L151" s="2"/>
    </row>
    <row r="152" spans="1:12" ht="21.75" customHeight="1">
      <c r="A152" s="19"/>
      <c r="B152" s="19"/>
      <c r="C152" s="19"/>
      <c r="D152" s="14" t="s">
        <v>19</v>
      </c>
      <c r="E152" s="12">
        <f>SUM(F152:G152)</f>
        <v>81000</v>
      </c>
      <c r="F152" s="12">
        <v>81000</v>
      </c>
      <c r="G152" s="12">
        <v>0</v>
      </c>
      <c r="H152" s="12">
        <f>SUM(I152:J152)</f>
        <v>73695.83</v>
      </c>
      <c r="I152" s="12">
        <v>73695.83</v>
      </c>
      <c r="J152" s="12">
        <v>0</v>
      </c>
      <c r="K152" s="20">
        <f aca="true" t="shared" si="44" ref="K152:K158">H152/E152</f>
        <v>0.9098250617283951</v>
      </c>
      <c r="L152" s="2"/>
    </row>
    <row r="153" spans="1:12" ht="21.75" customHeight="1">
      <c r="A153" s="15"/>
      <c r="B153" s="15" t="s">
        <v>115</v>
      </c>
      <c r="C153" s="41"/>
      <c r="D153" s="16" t="s">
        <v>116</v>
      </c>
      <c r="E153" s="17">
        <f aca="true" t="shared" si="45" ref="E153:J153">E154</f>
        <v>127600</v>
      </c>
      <c r="F153" s="17">
        <f t="shared" si="45"/>
        <v>127600</v>
      </c>
      <c r="G153" s="17">
        <f t="shared" si="45"/>
        <v>0</v>
      </c>
      <c r="H153" s="17">
        <f t="shared" si="45"/>
        <v>111265.04000000001</v>
      </c>
      <c r="I153" s="17">
        <f t="shared" si="45"/>
        <v>111265.04000000001</v>
      </c>
      <c r="J153" s="17">
        <f t="shared" si="45"/>
        <v>0</v>
      </c>
      <c r="K153" s="23">
        <f t="shared" si="44"/>
        <v>0.8719830721003136</v>
      </c>
      <c r="L153" s="2"/>
    </row>
    <row r="154" spans="1:12" ht="21.75" customHeight="1">
      <c r="A154" s="19"/>
      <c r="B154" s="19"/>
      <c r="C154" s="19"/>
      <c r="D154" s="11" t="s">
        <v>83</v>
      </c>
      <c r="E154" s="12">
        <f aca="true" t="shared" si="46" ref="E154:E160">SUM(F154:G154)</f>
        <v>127600</v>
      </c>
      <c r="F154" s="12">
        <f>SUM(F155:F156)</f>
        <v>127600</v>
      </c>
      <c r="G154" s="12">
        <v>0</v>
      </c>
      <c r="H154" s="12">
        <f>SUM(I154:J154)</f>
        <v>111265.04000000001</v>
      </c>
      <c r="I154" s="12">
        <f>SUM(I155:I156)</f>
        <v>111265.04000000001</v>
      </c>
      <c r="J154" s="12">
        <v>0</v>
      </c>
      <c r="K154" s="20">
        <f t="shared" si="44"/>
        <v>0.8719830721003136</v>
      </c>
      <c r="L154" s="2"/>
    </row>
    <row r="155" spans="1:12" ht="21.75" customHeight="1">
      <c r="A155" s="19"/>
      <c r="B155" s="19"/>
      <c r="C155" s="19"/>
      <c r="D155" s="14" t="s">
        <v>18</v>
      </c>
      <c r="E155" s="12">
        <f t="shared" si="46"/>
        <v>115685.62</v>
      </c>
      <c r="F155" s="12">
        <v>115685.62</v>
      </c>
      <c r="G155" s="12">
        <v>0</v>
      </c>
      <c r="H155" s="12">
        <f>SUM(I155:J155)</f>
        <v>100933.05</v>
      </c>
      <c r="I155" s="12">
        <v>100933.05</v>
      </c>
      <c r="J155" s="12">
        <v>0</v>
      </c>
      <c r="K155" s="20">
        <f t="shared" si="44"/>
        <v>0.8724770632685377</v>
      </c>
      <c r="L155" s="2"/>
    </row>
    <row r="156" spans="1:12" ht="21.75" customHeight="1">
      <c r="A156" s="19"/>
      <c r="B156" s="19"/>
      <c r="C156" s="19"/>
      <c r="D156" s="14" t="s">
        <v>19</v>
      </c>
      <c r="E156" s="12">
        <f t="shared" si="46"/>
        <v>11914.38</v>
      </c>
      <c r="F156" s="12">
        <v>11914.38</v>
      </c>
      <c r="G156" s="12">
        <v>0</v>
      </c>
      <c r="H156" s="12">
        <f>SUM(I156:J156)</f>
        <v>10331.99</v>
      </c>
      <c r="I156" s="12">
        <v>10331.99</v>
      </c>
      <c r="J156" s="12">
        <v>0</v>
      </c>
      <c r="K156" s="20">
        <f t="shared" si="44"/>
        <v>0.8671865426484635</v>
      </c>
      <c r="L156" s="2"/>
    </row>
    <row r="157" spans="1:12" ht="78" customHeight="1">
      <c r="A157" s="45"/>
      <c r="B157" s="7" t="s">
        <v>117</v>
      </c>
      <c r="C157" s="7"/>
      <c r="D157" s="38" t="s">
        <v>118</v>
      </c>
      <c r="E157" s="42">
        <f t="shared" si="46"/>
        <v>311803</v>
      </c>
      <c r="F157" s="42">
        <f>F158</f>
        <v>311803</v>
      </c>
      <c r="G157" s="42">
        <v>0</v>
      </c>
      <c r="H157" s="42">
        <f>H158</f>
        <v>310714.43</v>
      </c>
      <c r="I157" s="42">
        <f>I158</f>
        <v>310714.43</v>
      </c>
      <c r="J157" s="42">
        <v>0</v>
      </c>
      <c r="K157" s="20">
        <f t="shared" si="44"/>
        <v>0.9965087892034393</v>
      </c>
      <c r="L157" s="2"/>
    </row>
    <row r="158" spans="1:12" ht="21.75" customHeight="1">
      <c r="A158" s="19"/>
      <c r="B158" s="19"/>
      <c r="C158" s="19"/>
      <c r="D158" s="11" t="s">
        <v>105</v>
      </c>
      <c r="E158" s="12">
        <f t="shared" si="46"/>
        <v>311803</v>
      </c>
      <c r="F158" s="12">
        <f>SUM(F159:F160)</f>
        <v>311803</v>
      </c>
      <c r="G158" s="12">
        <v>0</v>
      </c>
      <c r="H158" s="12">
        <f>I158</f>
        <v>310714.43</v>
      </c>
      <c r="I158" s="12">
        <f>I159+I160</f>
        <v>310714.43</v>
      </c>
      <c r="J158" s="12">
        <v>0</v>
      </c>
      <c r="K158" s="20">
        <f t="shared" si="44"/>
        <v>0.9965087892034393</v>
      </c>
      <c r="L158" s="2"/>
    </row>
    <row r="159" spans="1:12" ht="21.75" customHeight="1">
      <c r="A159" s="19"/>
      <c r="B159" s="19"/>
      <c r="C159" s="19"/>
      <c r="D159" s="14" t="s">
        <v>18</v>
      </c>
      <c r="E159" s="12">
        <f t="shared" si="46"/>
        <v>301803</v>
      </c>
      <c r="F159" s="12">
        <v>301803</v>
      </c>
      <c r="G159" s="12">
        <v>0</v>
      </c>
      <c r="H159" s="12">
        <v>300714.43</v>
      </c>
      <c r="I159" s="12">
        <v>300714.43</v>
      </c>
      <c r="J159" s="12">
        <v>0</v>
      </c>
      <c r="K159" s="20">
        <v>0</v>
      </c>
      <c r="L159" s="2"/>
    </row>
    <row r="160" spans="1:12" ht="21.75" customHeight="1">
      <c r="A160" s="19"/>
      <c r="B160" s="19"/>
      <c r="C160" s="19"/>
      <c r="D160" s="14" t="s">
        <v>19</v>
      </c>
      <c r="E160" s="12">
        <f t="shared" si="46"/>
        <v>10000</v>
      </c>
      <c r="F160" s="12">
        <v>10000</v>
      </c>
      <c r="G160" s="12">
        <v>0</v>
      </c>
      <c r="H160" s="12">
        <f>I160</f>
        <v>10000</v>
      </c>
      <c r="I160" s="12">
        <v>10000</v>
      </c>
      <c r="J160" s="12">
        <v>0</v>
      </c>
      <c r="K160" s="20">
        <f>H160/E160</f>
        <v>1</v>
      </c>
      <c r="L160" s="2"/>
    </row>
    <row r="161" spans="1:12" ht="21.75" customHeight="1">
      <c r="A161" s="19"/>
      <c r="B161" s="7" t="s">
        <v>119</v>
      </c>
      <c r="C161" s="7"/>
      <c r="D161" s="38" t="s">
        <v>21</v>
      </c>
      <c r="E161" s="42">
        <f aca="true" t="shared" si="47" ref="E161:J161">E162+E163</f>
        <v>14695.7</v>
      </c>
      <c r="F161" s="42">
        <f t="shared" si="47"/>
        <v>14695.7</v>
      </c>
      <c r="G161" s="42">
        <f t="shared" si="47"/>
        <v>0</v>
      </c>
      <c r="H161" s="42">
        <f t="shared" si="47"/>
        <v>13772.61</v>
      </c>
      <c r="I161" s="42">
        <f t="shared" si="47"/>
        <v>13772.61</v>
      </c>
      <c r="J161" s="42">
        <f t="shared" si="47"/>
        <v>0</v>
      </c>
      <c r="K161" s="40">
        <f>H161/E161</f>
        <v>0.9371863878549508</v>
      </c>
      <c r="L161" s="2"/>
    </row>
    <row r="162" spans="1:12" ht="38.25" customHeight="1">
      <c r="A162" s="19"/>
      <c r="B162" s="7"/>
      <c r="C162" s="7"/>
      <c r="D162" s="11" t="s">
        <v>120</v>
      </c>
      <c r="E162" s="12">
        <f>F162</f>
        <v>2495.7</v>
      </c>
      <c r="F162" s="12">
        <v>2495.7</v>
      </c>
      <c r="G162" s="12">
        <v>0</v>
      </c>
      <c r="H162" s="12">
        <f>I162</f>
        <v>2495.7</v>
      </c>
      <c r="I162" s="12">
        <v>2495.7</v>
      </c>
      <c r="J162" s="12">
        <v>0</v>
      </c>
      <c r="K162" s="53">
        <v>0</v>
      </c>
      <c r="L162" s="2"/>
    </row>
    <row r="163" spans="1:12" ht="21.75" customHeight="1">
      <c r="A163" s="19"/>
      <c r="B163" s="19"/>
      <c r="C163" s="19"/>
      <c r="D163" s="11" t="s">
        <v>56</v>
      </c>
      <c r="E163" s="12">
        <f>SUM(F163:G163)</f>
        <v>12200</v>
      </c>
      <c r="F163" s="12">
        <f>SUM(F164:F165)</f>
        <v>12200</v>
      </c>
      <c r="G163" s="12">
        <v>0</v>
      </c>
      <c r="H163" s="12">
        <f>SUM(I163:J163)</f>
        <v>11276.91</v>
      </c>
      <c r="I163" s="12">
        <f>SUM(I164:I165)</f>
        <v>11276.91</v>
      </c>
      <c r="J163" s="12">
        <v>0</v>
      </c>
      <c r="K163" s="20">
        <f>H163/E163</f>
        <v>0.9243368852459016</v>
      </c>
      <c r="L163" s="2"/>
    </row>
    <row r="164" spans="1:12" ht="21.75" customHeight="1">
      <c r="A164" s="19"/>
      <c r="B164" s="19"/>
      <c r="C164" s="19"/>
      <c r="D164" s="14" t="s">
        <v>18</v>
      </c>
      <c r="E164" s="12">
        <f>SUM(F164:G164)</f>
        <v>0</v>
      </c>
      <c r="F164" s="12">
        <v>0</v>
      </c>
      <c r="G164" s="12">
        <v>0</v>
      </c>
      <c r="H164" s="12">
        <f>SUM(I164:J164)</f>
        <v>0</v>
      </c>
      <c r="I164" s="12">
        <v>0</v>
      </c>
      <c r="J164" s="12">
        <v>0</v>
      </c>
      <c r="K164" s="20">
        <v>0</v>
      </c>
      <c r="L164" s="2"/>
    </row>
    <row r="165" spans="1:12" ht="21.75" customHeight="1">
      <c r="A165" s="19"/>
      <c r="B165" s="19"/>
      <c r="C165" s="19"/>
      <c r="D165" s="14" t="s">
        <v>19</v>
      </c>
      <c r="E165" s="12">
        <f>SUM(F165:G165)</f>
        <v>12200</v>
      </c>
      <c r="F165" s="12">
        <v>12200</v>
      </c>
      <c r="G165" s="12">
        <v>0</v>
      </c>
      <c r="H165" s="12">
        <f>SUM(I165:J165)</f>
        <v>11276.91</v>
      </c>
      <c r="I165" s="12">
        <v>11276.91</v>
      </c>
      <c r="J165" s="12">
        <v>0</v>
      </c>
      <c r="K165" s="20">
        <f>H165/E165</f>
        <v>0.9243368852459016</v>
      </c>
      <c r="L165" s="2"/>
    </row>
    <row r="166" spans="1:12" ht="21.75" customHeight="1">
      <c r="A166" s="3" t="s">
        <v>121</v>
      </c>
      <c r="B166" s="3"/>
      <c r="C166" s="3"/>
      <c r="D166" s="4" t="s">
        <v>122</v>
      </c>
      <c r="E166" s="21">
        <f aca="true" t="shared" si="48" ref="E166:J166">E167+E171+E179+E175</f>
        <v>145146</v>
      </c>
      <c r="F166" s="21">
        <f t="shared" si="48"/>
        <v>145146</v>
      </c>
      <c r="G166" s="21">
        <f t="shared" si="48"/>
        <v>0</v>
      </c>
      <c r="H166" s="21">
        <f t="shared" si="48"/>
        <v>129402.93999999999</v>
      </c>
      <c r="I166" s="21">
        <f t="shared" si="48"/>
        <v>129402.93999999999</v>
      </c>
      <c r="J166" s="21">
        <f t="shared" si="48"/>
        <v>0</v>
      </c>
      <c r="K166" s="22">
        <f>H166/E166</f>
        <v>0.891536384054676</v>
      </c>
      <c r="L166" s="2"/>
    </row>
    <row r="167" spans="1:12" ht="21.75" customHeight="1">
      <c r="A167" s="15"/>
      <c r="B167" s="15" t="s">
        <v>123</v>
      </c>
      <c r="C167" s="15"/>
      <c r="D167" s="16" t="s">
        <v>124</v>
      </c>
      <c r="E167" s="17">
        <f aca="true" t="shared" si="49" ref="E167:J167">E168</f>
        <v>5000</v>
      </c>
      <c r="F167" s="17">
        <f t="shared" si="49"/>
        <v>5000</v>
      </c>
      <c r="G167" s="17">
        <f t="shared" si="49"/>
        <v>0</v>
      </c>
      <c r="H167" s="17">
        <f t="shared" si="49"/>
        <v>3541.95</v>
      </c>
      <c r="I167" s="17">
        <f t="shared" si="49"/>
        <v>3541.95</v>
      </c>
      <c r="J167" s="17">
        <f t="shared" si="49"/>
        <v>0</v>
      </c>
      <c r="K167" s="18">
        <f>H167/E167</f>
        <v>0.70839</v>
      </c>
      <c r="L167" s="2"/>
    </row>
    <row r="168" spans="1:12" ht="21.75" customHeight="1">
      <c r="A168" s="15"/>
      <c r="B168" s="15"/>
      <c r="C168" s="15"/>
      <c r="D168" s="11" t="s">
        <v>108</v>
      </c>
      <c r="E168" s="17">
        <f aca="true" t="shared" si="50" ref="E168:J168">E169+E170</f>
        <v>5000</v>
      </c>
      <c r="F168" s="17">
        <f t="shared" si="50"/>
        <v>5000</v>
      </c>
      <c r="G168" s="17">
        <f t="shared" si="50"/>
        <v>0</v>
      </c>
      <c r="H168" s="17">
        <f t="shared" si="50"/>
        <v>3541.95</v>
      </c>
      <c r="I168" s="17">
        <f t="shared" si="50"/>
        <v>3541.95</v>
      </c>
      <c r="J168" s="17">
        <f t="shared" si="50"/>
        <v>0</v>
      </c>
      <c r="K168" s="18">
        <f>H168/E168</f>
        <v>0.70839</v>
      </c>
      <c r="L168" s="2"/>
    </row>
    <row r="169" spans="1:12" ht="21.75" customHeight="1">
      <c r="A169" s="15"/>
      <c r="B169" s="15"/>
      <c r="C169" s="15"/>
      <c r="D169" s="14" t="s">
        <v>18</v>
      </c>
      <c r="E169" s="34">
        <f>SUM(F169:G169)</f>
        <v>0</v>
      </c>
      <c r="F169" s="34">
        <v>0</v>
      </c>
      <c r="G169" s="34">
        <v>0</v>
      </c>
      <c r="H169" s="34">
        <f>SUM(I169:J169)</f>
        <v>0</v>
      </c>
      <c r="I169" s="34">
        <v>0</v>
      </c>
      <c r="J169" s="34">
        <v>0</v>
      </c>
      <c r="K169" s="18">
        <v>0</v>
      </c>
      <c r="L169" s="2"/>
    </row>
    <row r="170" spans="1:12" ht="21.75" customHeight="1">
      <c r="A170" s="24"/>
      <c r="B170" s="24"/>
      <c r="C170" s="24"/>
      <c r="D170" s="14" t="s">
        <v>19</v>
      </c>
      <c r="E170" s="25">
        <f>SUM(F170:G170)</f>
        <v>5000</v>
      </c>
      <c r="F170" s="25">
        <v>5000</v>
      </c>
      <c r="G170" s="25">
        <v>0</v>
      </c>
      <c r="H170" s="25">
        <f>SUM(I170:J170)</f>
        <v>3541.95</v>
      </c>
      <c r="I170" s="25">
        <v>3541.95</v>
      </c>
      <c r="J170" s="25">
        <v>0</v>
      </c>
      <c r="K170" s="13">
        <f aca="true" t="shared" si="51" ref="K170:K176">H170/E170</f>
        <v>0.70839</v>
      </c>
      <c r="L170" s="2"/>
    </row>
    <row r="171" spans="1:12" ht="21.75" customHeight="1">
      <c r="A171" s="15"/>
      <c r="B171" s="15" t="s">
        <v>125</v>
      </c>
      <c r="C171" s="15"/>
      <c r="D171" s="16" t="s">
        <v>126</v>
      </c>
      <c r="E171" s="17">
        <f aca="true" t="shared" si="52" ref="E171:J171">E172</f>
        <v>137041</v>
      </c>
      <c r="F171" s="17">
        <f t="shared" si="52"/>
        <v>137041</v>
      </c>
      <c r="G171" s="17">
        <f t="shared" si="52"/>
        <v>0</v>
      </c>
      <c r="H171" s="17">
        <f t="shared" si="52"/>
        <v>124653.81</v>
      </c>
      <c r="I171" s="17">
        <f t="shared" si="52"/>
        <v>124653.81</v>
      </c>
      <c r="J171" s="17">
        <f t="shared" si="52"/>
        <v>0</v>
      </c>
      <c r="K171" s="18">
        <f t="shared" si="51"/>
        <v>0.9096096058843703</v>
      </c>
      <c r="L171" s="2"/>
    </row>
    <row r="172" spans="1:12" ht="21.75" customHeight="1">
      <c r="A172" s="24"/>
      <c r="B172" s="24"/>
      <c r="C172" s="24"/>
      <c r="D172" s="11" t="s">
        <v>108</v>
      </c>
      <c r="E172" s="25">
        <f aca="true" t="shared" si="53" ref="E172:J172">E173+E174</f>
        <v>137041</v>
      </c>
      <c r="F172" s="25">
        <f t="shared" si="53"/>
        <v>137041</v>
      </c>
      <c r="G172" s="25">
        <f t="shared" si="53"/>
        <v>0</v>
      </c>
      <c r="H172" s="25">
        <f t="shared" si="53"/>
        <v>124653.81</v>
      </c>
      <c r="I172" s="25">
        <f t="shared" si="53"/>
        <v>124653.81</v>
      </c>
      <c r="J172" s="25">
        <f t="shared" si="53"/>
        <v>0</v>
      </c>
      <c r="K172" s="13">
        <f t="shared" si="51"/>
        <v>0.9096096058843703</v>
      </c>
      <c r="L172" s="2"/>
    </row>
    <row r="173" spans="1:12" ht="21.75" customHeight="1">
      <c r="A173" s="24"/>
      <c r="B173" s="24"/>
      <c r="C173" s="24"/>
      <c r="D173" s="14" t="s">
        <v>18</v>
      </c>
      <c r="E173" s="25">
        <f>SUM(F173:G173)</f>
        <v>98727</v>
      </c>
      <c r="F173" s="25">
        <v>98727</v>
      </c>
      <c r="G173" s="25">
        <v>0</v>
      </c>
      <c r="H173" s="25">
        <f>SUM(I173:J173)</f>
        <v>87367.96</v>
      </c>
      <c r="I173" s="25">
        <v>87367.96</v>
      </c>
      <c r="J173" s="25">
        <v>0</v>
      </c>
      <c r="K173" s="13">
        <f t="shared" si="51"/>
        <v>0.8849449492033589</v>
      </c>
      <c r="L173" s="2"/>
    </row>
    <row r="174" spans="1:12" ht="21.75" customHeight="1">
      <c r="A174" s="24"/>
      <c r="B174" s="24"/>
      <c r="C174" s="24"/>
      <c r="D174" s="14" t="s">
        <v>19</v>
      </c>
      <c r="E174" s="25">
        <f>SUM(F174:G174)</f>
        <v>38314</v>
      </c>
      <c r="F174" s="25">
        <v>38314</v>
      </c>
      <c r="G174" s="25">
        <v>0</v>
      </c>
      <c r="H174" s="25">
        <f>SUM(I174:J174)</f>
        <v>37285.85</v>
      </c>
      <c r="I174" s="25">
        <v>37285.85</v>
      </c>
      <c r="J174" s="25">
        <v>0</v>
      </c>
      <c r="K174" s="13">
        <f t="shared" si="51"/>
        <v>0.9731651615597431</v>
      </c>
      <c r="L174" s="2"/>
    </row>
    <row r="175" spans="1:12" ht="21.75" customHeight="1">
      <c r="A175" s="24"/>
      <c r="B175" s="15" t="s">
        <v>127</v>
      </c>
      <c r="C175" s="41"/>
      <c r="D175" s="16" t="s">
        <v>128</v>
      </c>
      <c r="E175" s="17">
        <f aca="true" t="shared" si="54" ref="E175:J175">E176</f>
        <v>2400</v>
      </c>
      <c r="F175" s="17">
        <f t="shared" si="54"/>
        <v>2400</v>
      </c>
      <c r="G175" s="17">
        <f t="shared" si="54"/>
        <v>0</v>
      </c>
      <c r="H175" s="17">
        <f t="shared" si="54"/>
        <v>892.18</v>
      </c>
      <c r="I175" s="17">
        <f t="shared" si="54"/>
        <v>892.18</v>
      </c>
      <c r="J175" s="17">
        <f t="shared" si="54"/>
        <v>0</v>
      </c>
      <c r="K175" s="23">
        <f t="shared" si="51"/>
        <v>0.37174166666666664</v>
      </c>
      <c r="L175" s="2"/>
    </row>
    <row r="176" spans="1:12" ht="21.75" customHeight="1">
      <c r="A176" s="24"/>
      <c r="B176" s="15"/>
      <c r="C176" s="41"/>
      <c r="D176" s="11" t="s">
        <v>108</v>
      </c>
      <c r="E176" s="25">
        <f>F176</f>
        <v>2400</v>
      </c>
      <c r="F176" s="25">
        <f>SUM(F177:F178)</f>
        <v>2400</v>
      </c>
      <c r="G176" s="25">
        <v>0</v>
      </c>
      <c r="H176" s="25">
        <f>SUM(I176:J176)</f>
        <v>892.18</v>
      </c>
      <c r="I176" s="25">
        <f>SUM(I177:I178)</f>
        <v>892.18</v>
      </c>
      <c r="J176" s="25">
        <v>0</v>
      </c>
      <c r="K176" s="13">
        <f t="shared" si="51"/>
        <v>0.37174166666666664</v>
      </c>
      <c r="L176" s="2"/>
    </row>
    <row r="177" spans="1:12" ht="21.75" customHeight="1">
      <c r="A177" s="24"/>
      <c r="B177" s="15"/>
      <c r="C177" s="41"/>
      <c r="D177" s="14" t="s">
        <v>18</v>
      </c>
      <c r="E177" s="25">
        <f>F177</f>
        <v>0</v>
      </c>
      <c r="F177" s="25">
        <v>0</v>
      </c>
      <c r="G177" s="25">
        <v>0</v>
      </c>
      <c r="H177" s="25">
        <f>SUM(I177:J177)</f>
        <v>0</v>
      </c>
      <c r="I177" s="25">
        <v>0</v>
      </c>
      <c r="J177" s="25">
        <v>0</v>
      </c>
      <c r="K177" s="13">
        <v>0</v>
      </c>
      <c r="L177" s="2"/>
    </row>
    <row r="178" spans="1:12" ht="21.75" customHeight="1">
      <c r="A178" s="24"/>
      <c r="B178" s="15"/>
      <c r="C178" s="41"/>
      <c r="D178" s="14" t="s">
        <v>19</v>
      </c>
      <c r="E178" s="25">
        <f>F178</f>
        <v>2400</v>
      </c>
      <c r="F178" s="25">
        <v>2400</v>
      </c>
      <c r="G178" s="25">
        <v>0</v>
      </c>
      <c r="H178" s="25">
        <f>SUM(I178:J178)</f>
        <v>892.18</v>
      </c>
      <c r="I178" s="25">
        <v>892.18</v>
      </c>
      <c r="J178" s="25">
        <v>0</v>
      </c>
      <c r="K178" s="13">
        <f>H178/E178</f>
        <v>0.37174166666666664</v>
      </c>
      <c r="L178" s="2"/>
    </row>
    <row r="179" spans="1:12" ht="21.75" customHeight="1">
      <c r="A179" s="15"/>
      <c r="B179" s="15" t="s">
        <v>129</v>
      </c>
      <c r="C179" s="41"/>
      <c r="D179" s="16" t="s">
        <v>21</v>
      </c>
      <c r="E179" s="17">
        <f aca="true" t="shared" si="55" ref="E179:J179">E180</f>
        <v>705</v>
      </c>
      <c r="F179" s="17">
        <f t="shared" si="55"/>
        <v>705</v>
      </c>
      <c r="G179" s="17">
        <f t="shared" si="55"/>
        <v>0</v>
      </c>
      <c r="H179" s="17">
        <f t="shared" si="55"/>
        <v>315</v>
      </c>
      <c r="I179" s="17">
        <f t="shared" si="55"/>
        <v>315</v>
      </c>
      <c r="J179" s="17">
        <f t="shared" si="55"/>
        <v>0</v>
      </c>
      <c r="K179" s="23">
        <f>H179/E179</f>
        <v>0.44680851063829785</v>
      </c>
      <c r="L179" s="2"/>
    </row>
    <row r="180" spans="1:12" ht="21.75" customHeight="1">
      <c r="A180" s="15"/>
      <c r="B180" s="15"/>
      <c r="C180" s="41"/>
      <c r="D180" s="11" t="s">
        <v>108</v>
      </c>
      <c r="E180" s="17">
        <f aca="true" t="shared" si="56" ref="E180:J180">E181+E182</f>
        <v>705</v>
      </c>
      <c r="F180" s="17">
        <f t="shared" si="56"/>
        <v>705</v>
      </c>
      <c r="G180" s="17">
        <f t="shared" si="56"/>
        <v>0</v>
      </c>
      <c r="H180" s="17">
        <f t="shared" si="56"/>
        <v>315</v>
      </c>
      <c r="I180" s="17">
        <f t="shared" si="56"/>
        <v>315</v>
      </c>
      <c r="J180" s="17">
        <f t="shared" si="56"/>
        <v>0</v>
      </c>
      <c r="K180" s="23">
        <f>H180/E180</f>
        <v>0.44680851063829785</v>
      </c>
      <c r="L180" s="2"/>
    </row>
    <row r="181" spans="1:12" ht="21.75" customHeight="1">
      <c r="A181" s="15"/>
      <c r="B181" s="15"/>
      <c r="C181" s="41"/>
      <c r="D181" s="14" t="s">
        <v>18</v>
      </c>
      <c r="E181" s="34">
        <f>SUM(F181:G181)</f>
        <v>0</v>
      </c>
      <c r="F181" s="34">
        <v>0</v>
      </c>
      <c r="G181" s="34">
        <v>0</v>
      </c>
      <c r="H181" s="34">
        <f>SUM(I181:J181)</f>
        <v>0</v>
      </c>
      <c r="I181" s="34">
        <v>0</v>
      </c>
      <c r="J181" s="34">
        <v>0</v>
      </c>
      <c r="K181" s="18">
        <v>0</v>
      </c>
      <c r="L181" s="2"/>
    </row>
    <row r="182" spans="1:12" ht="21.75" customHeight="1">
      <c r="A182" s="15"/>
      <c r="B182" s="15"/>
      <c r="C182" s="41"/>
      <c r="D182" s="14" t="s">
        <v>19</v>
      </c>
      <c r="E182" s="34">
        <f>SUM(F182:G182)</f>
        <v>705</v>
      </c>
      <c r="F182" s="34">
        <v>705</v>
      </c>
      <c r="G182" s="34">
        <v>0</v>
      </c>
      <c r="H182" s="34">
        <f>SUM(I182:J182)</f>
        <v>315</v>
      </c>
      <c r="I182" s="34">
        <v>315</v>
      </c>
      <c r="J182" s="34">
        <v>0</v>
      </c>
      <c r="K182" s="18">
        <f>H182/E182</f>
        <v>0.44680851063829785</v>
      </c>
      <c r="L182" s="2"/>
    </row>
    <row r="183" spans="1:12" ht="21.75" customHeight="1">
      <c r="A183" s="3" t="s">
        <v>130</v>
      </c>
      <c r="B183" s="3"/>
      <c r="C183" s="3"/>
      <c r="D183" s="4" t="s">
        <v>131</v>
      </c>
      <c r="E183" s="55">
        <f aca="true" t="shared" si="57" ref="E183:J183">E184+E188+E192+E197+E201+E206+E211+E216+E221+E225</f>
        <v>3544508.67</v>
      </c>
      <c r="F183" s="55">
        <f t="shared" si="57"/>
        <v>3544508.67</v>
      </c>
      <c r="G183" s="55">
        <f t="shared" si="57"/>
        <v>0</v>
      </c>
      <c r="H183" s="55">
        <f t="shared" si="57"/>
        <v>3440192.05</v>
      </c>
      <c r="I183" s="55">
        <f t="shared" si="57"/>
        <v>3440192.05</v>
      </c>
      <c r="J183" s="21">
        <f t="shared" si="57"/>
        <v>0</v>
      </c>
      <c r="K183" s="56">
        <f>H183/E183</f>
        <v>0.9705695119656739</v>
      </c>
      <c r="L183" s="2"/>
    </row>
    <row r="184" spans="1:12" ht="23.25" customHeight="1">
      <c r="A184" s="45"/>
      <c r="B184" s="7" t="s">
        <v>132</v>
      </c>
      <c r="C184" s="7"/>
      <c r="D184" s="8" t="s">
        <v>133</v>
      </c>
      <c r="E184" s="42">
        <f aca="true" t="shared" si="58" ref="E184:J184">E185+E186</f>
        <v>3500</v>
      </c>
      <c r="F184" s="42">
        <f t="shared" si="58"/>
        <v>3500</v>
      </c>
      <c r="G184" s="42">
        <f t="shared" si="58"/>
        <v>0</v>
      </c>
      <c r="H184" s="42">
        <f t="shared" si="58"/>
        <v>3038.48</v>
      </c>
      <c r="I184" s="42">
        <f t="shared" si="58"/>
        <v>3038.48</v>
      </c>
      <c r="J184" s="42">
        <f t="shared" si="58"/>
        <v>0</v>
      </c>
      <c r="K184" s="57">
        <f>H184/E184</f>
        <v>0.8681371428571428</v>
      </c>
      <c r="L184" s="2"/>
    </row>
    <row r="185" spans="1:12" ht="21.75" customHeight="1">
      <c r="A185" s="45"/>
      <c r="B185" s="45"/>
      <c r="C185" s="45"/>
      <c r="D185" s="11" t="s">
        <v>134</v>
      </c>
      <c r="E185" s="12">
        <f aca="true" t="shared" si="59" ref="E185:J185">E187</f>
        <v>3500</v>
      </c>
      <c r="F185" s="12">
        <f t="shared" si="59"/>
        <v>3500</v>
      </c>
      <c r="G185" s="12">
        <f t="shared" si="59"/>
        <v>0</v>
      </c>
      <c r="H185" s="12">
        <f t="shared" si="59"/>
        <v>3038.48</v>
      </c>
      <c r="I185" s="12">
        <f t="shared" si="59"/>
        <v>3038.48</v>
      </c>
      <c r="J185" s="12">
        <f t="shared" si="59"/>
        <v>0</v>
      </c>
      <c r="K185" s="58">
        <f>H185/E185</f>
        <v>0.8681371428571428</v>
      </c>
      <c r="L185" s="2"/>
    </row>
    <row r="186" spans="1:12" ht="21.75" customHeight="1">
      <c r="A186" s="45"/>
      <c r="B186" s="45"/>
      <c r="C186" s="45"/>
      <c r="D186" s="14" t="s">
        <v>18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58">
        <v>0</v>
      </c>
      <c r="L186" s="2"/>
    </row>
    <row r="187" spans="1:12" ht="21.75" customHeight="1">
      <c r="A187" s="45"/>
      <c r="B187" s="45"/>
      <c r="C187" s="45"/>
      <c r="D187" s="14" t="s">
        <v>19</v>
      </c>
      <c r="E187" s="27">
        <f>F187</f>
        <v>3500</v>
      </c>
      <c r="F187" s="27">
        <v>3500</v>
      </c>
      <c r="G187" s="27">
        <v>0</v>
      </c>
      <c r="H187" s="27">
        <f>I187</f>
        <v>3038.48</v>
      </c>
      <c r="I187" s="27">
        <v>3038.48</v>
      </c>
      <c r="J187" s="27">
        <v>0</v>
      </c>
      <c r="K187" s="58">
        <f>H187/E187</f>
        <v>0.8681371428571428</v>
      </c>
      <c r="L187" s="2"/>
    </row>
    <row r="188" spans="1:12" ht="21.75" customHeight="1">
      <c r="A188" s="45"/>
      <c r="B188" s="7" t="s">
        <v>135</v>
      </c>
      <c r="C188" s="7"/>
      <c r="D188" s="8" t="s">
        <v>136</v>
      </c>
      <c r="E188" s="42">
        <f aca="true" t="shared" si="60" ref="E188:J188">E189</f>
        <v>75986</v>
      </c>
      <c r="F188" s="42">
        <f t="shared" si="60"/>
        <v>75986</v>
      </c>
      <c r="G188" s="42">
        <f t="shared" si="60"/>
        <v>0</v>
      </c>
      <c r="H188" s="42">
        <f t="shared" si="60"/>
        <v>75985.8</v>
      </c>
      <c r="I188" s="42">
        <f t="shared" si="60"/>
        <v>75985.8</v>
      </c>
      <c r="J188" s="42">
        <f t="shared" si="60"/>
        <v>0</v>
      </c>
      <c r="K188" s="57">
        <f>H188/E188</f>
        <v>0.9999973679361989</v>
      </c>
      <c r="L188" s="2"/>
    </row>
    <row r="189" spans="1:12" ht="21.75" customHeight="1">
      <c r="A189" s="45"/>
      <c r="B189" s="45"/>
      <c r="C189" s="45"/>
      <c r="D189" s="11" t="s">
        <v>83</v>
      </c>
      <c r="E189" s="12">
        <f aca="true" t="shared" si="61" ref="E189:J189">SUM(E190:E191)</f>
        <v>75986</v>
      </c>
      <c r="F189" s="12">
        <f t="shared" si="61"/>
        <v>75986</v>
      </c>
      <c r="G189" s="12">
        <f t="shared" si="61"/>
        <v>0</v>
      </c>
      <c r="H189" s="12">
        <f t="shared" si="61"/>
        <v>75985.8</v>
      </c>
      <c r="I189" s="12">
        <f t="shared" si="61"/>
        <v>75985.8</v>
      </c>
      <c r="J189" s="12">
        <f t="shared" si="61"/>
        <v>0</v>
      </c>
      <c r="K189" s="58">
        <f>H189/E189</f>
        <v>0.9999973679361989</v>
      </c>
      <c r="L189" s="2"/>
    </row>
    <row r="190" spans="1:12" ht="21.75" customHeight="1">
      <c r="A190" s="45"/>
      <c r="B190" s="45"/>
      <c r="C190" s="45"/>
      <c r="D190" s="14" t="s">
        <v>18</v>
      </c>
      <c r="E190" s="27">
        <f>F190</f>
        <v>28721</v>
      </c>
      <c r="F190" s="27">
        <v>28721</v>
      </c>
      <c r="G190" s="27">
        <v>0</v>
      </c>
      <c r="H190" s="27">
        <f>I190</f>
        <v>28720.8</v>
      </c>
      <c r="I190" s="27">
        <v>28720.8</v>
      </c>
      <c r="J190" s="27">
        <v>0</v>
      </c>
      <c r="K190" s="58">
        <f>H190/E190</f>
        <v>0.9999930364541625</v>
      </c>
      <c r="L190" s="2"/>
    </row>
    <row r="191" spans="1:12" ht="21.75" customHeight="1">
      <c r="A191" s="45"/>
      <c r="B191" s="45"/>
      <c r="C191" s="45"/>
      <c r="D191" s="14" t="s">
        <v>19</v>
      </c>
      <c r="E191" s="27">
        <f>F191</f>
        <v>47265</v>
      </c>
      <c r="F191" s="27">
        <v>47265</v>
      </c>
      <c r="G191" s="27">
        <v>0</v>
      </c>
      <c r="H191" s="27">
        <f>I191</f>
        <v>47265</v>
      </c>
      <c r="I191" s="27">
        <v>47265</v>
      </c>
      <c r="J191" s="27">
        <v>0</v>
      </c>
      <c r="K191" s="58">
        <v>0</v>
      </c>
      <c r="L191" s="2"/>
    </row>
    <row r="192" spans="1:12" ht="41.25" customHeight="1">
      <c r="A192" s="15"/>
      <c r="B192" s="15" t="s">
        <v>137</v>
      </c>
      <c r="C192" s="15"/>
      <c r="D192" s="16" t="s">
        <v>138</v>
      </c>
      <c r="E192" s="17">
        <f aca="true" t="shared" si="62" ref="E192:J192">E193+E194</f>
        <v>1684322</v>
      </c>
      <c r="F192" s="17">
        <f t="shared" si="62"/>
        <v>1684322</v>
      </c>
      <c r="G192" s="17">
        <f t="shared" si="62"/>
        <v>0</v>
      </c>
      <c r="H192" s="17">
        <f t="shared" si="62"/>
        <v>1684277.3199999998</v>
      </c>
      <c r="I192" s="17">
        <f t="shared" si="62"/>
        <v>1684277.3199999998</v>
      </c>
      <c r="J192" s="17">
        <f t="shared" si="62"/>
        <v>0</v>
      </c>
      <c r="K192" s="23">
        <f aca="true" t="shared" si="63" ref="K192:K198">H192/E192</f>
        <v>0.9999734730057553</v>
      </c>
      <c r="L192" s="2"/>
    </row>
    <row r="193" spans="1:12" ht="21.75" customHeight="1">
      <c r="A193" s="24"/>
      <c r="B193" s="24"/>
      <c r="C193" s="24"/>
      <c r="D193" s="59" t="s">
        <v>55</v>
      </c>
      <c r="E193" s="25">
        <f>SUM(F193:G193)</f>
        <v>1557504</v>
      </c>
      <c r="F193" s="25">
        <v>1557504</v>
      </c>
      <c r="G193" s="25">
        <v>0</v>
      </c>
      <c r="H193" s="25">
        <f>SUM(I193:J193)</f>
        <v>1557495.9</v>
      </c>
      <c r="I193" s="25">
        <v>1557495.9</v>
      </c>
      <c r="J193" s="25">
        <v>0</v>
      </c>
      <c r="K193" s="13">
        <f t="shared" si="63"/>
        <v>0.9999947993713018</v>
      </c>
      <c r="L193" s="2"/>
    </row>
    <row r="194" spans="1:12" ht="21.75" customHeight="1">
      <c r="A194" s="24"/>
      <c r="B194" s="24"/>
      <c r="C194" s="24"/>
      <c r="D194" s="11" t="s">
        <v>83</v>
      </c>
      <c r="E194" s="25">
        <f aca="true" t="shared" si="64" ref="E194:J194">E195+E196</f>
        <v>126818</v>
      </c>
      <c r="F194" s="25">
        <f t="shared" si="64"/>
        <v>126818</v>
      </c>
      <c r="G194" s="25">
        <f t="shared" si="64"/>
        <v>0</v>
      </c>
      <c r="H194" s="25">
        <f t="shared" si="64"/>
        <v>126781.42</v>
      </c>
      <c r="I194" s="25">
        <f t="shared" si="64"/>
        <v>126781.42</v>
      </c>
      <c r="J194" s="25">
        <f t="shared" si="64"/>
        <v>0</v>
      </c>
      <c r="K194" s="13">
        <f t="shared" si="63"/>
        <v>0.9997115551420145</v>
      </c>
      <c r="L194" s="2"/>
    </row>
    <row r="195" spans="1:12" ht="21.75" customHeight="1">
      <c r="A195" s="24"/>
      <c r="B195" s="24"/>
      <c r="C195" s="24"/>
      <c r="D195" s="14" t="s">
        <v>18</v>
      </c>
      <c r="E195" s="25">
        <f>SUM(F195:G195)</f>
        <v>120252</v>
      </c>
      <c r="F195" s="25">
        <v>120252</v>
      </c>
      <c r="G195" s="25">
        <v>0</v>
      </c>
      <c r="H195" s="25">
        <f>SUM(I195:J195)</f>
        <v>120252</v>
      </c>
      <c r="I195" s="25">
        <v>120252</v>
      </c>
      <c r="J195" s="25">
        <v>0</v>
      </c>
      <c r="K195" s="13">
        <f t="shared" si="63"/>
        <v>1</v>
      </c>
      <c r="L195" s="2"/>
    </row>
    <row r="196" spans="1:12" ht="21.75" customHeight="1">
      <c r="A196" s="24"/>
      <c r="B196" s="24"/>
      <c r="C196" s="24"/>
      <c r="D196" s="14" t="s">
        <v>19</v>
      </c>
      <c r="E196" s="25">
        <f>SUM(F196:G196)</f>
        <v>6566</v>
      </c>
      <c r="F196" s="25">
        <v>6566</v>
      </c>
      <c r="G196" s="25">
        <v>0</v>
      </c>
      <c r="H196" s="25">
        <f>SUM(I196:J196)</f>
        <v>6529.42</v>
      </c>
      <c r="I196" s="25">
        <v>6529.42</v>
      </c>
      <c r="J196" s="25">
        <v>0</v>
      </c>
      <c r="K196" s="13">
        <f t="shared" si="63"/>
        <v>0.9944288760280232</v>
      </c>
      <c r="L196" s="2"/>
    </row>
    <row r="197" spans="1:12" ht="61.5" customHeight="1">
      <c r="A197" s="26"/>
      <c r="B197" s="15" t="s">
        <v>139</v>
      </c>
      <c r="C197" s="24"/>
      <c r="D197" s="60" t="s">
        <v>140</v>
      </c>
      <c r="E197" s="17">
        <f aca="true" t="shared" si="65" ref="E197:J197">E198</f>
        <v>32721</v>
      </c>
      <c r="F197" s="17">
        <f t="shared" si="65"/>
        <v>32721</v>
      </c>
      <c r="G197" s="17">
        <f t="shared" si="65"/>
        <v>0</v>
      </c>
      <c r="H197" s="17">
        <f t="shared" si="65"/>
        <v>32656.26</v>
      </c>
      <c r="I197" s="17">
        <f t="shared" si="65"/>
        <v>32656.26</v>
      </c>
      <c r="J197" s="17">
        <f t="shared" si="65"/>
        <v>0</v>
      </c>
      <c r="K197" s="23">
        <f t="shared" si="63"/>
        <v>0.9980214541120381</v>
      </c>
      <c r="L197" s="2"/>
    </row>
    <row r="198" spans="1:12" ht="21.75" customHeight="1">
      <c r="A198" s="24"/>
      <c r="B198" s="24"/>
      <c r="C198" s="24"/>
      <c r="D198" s="11" t="s">
        <v>134</v>
      </c>
      <c r="E198" s="25">
        <f aca="true" t="shared" si="66" ref="E198:J198">SUM(E199:E200)</f>
        <v>32721</v>
      </c>
      <c r="F198" s="25">
        <f t="shared" si="66"/>
        <v>32721</v>
      </c>
      <c r="G198" s="25">
        <f t="shared" si="66"/>
        <v>0</v>
      </c>
      <c r="H198" s="25">
        <f t="shared" si="66"/>
        <v>32656.26</v>
      </c>
      <c r="I198" s="25">
        <f t="shared" si="66"/>
        <v>32656.26</v>
      </c>
      <c r="J198" s="25">
        <f t="shared" si="66"/>
        <v>0</v>
      </c>
      <c r="K198" s="13">
        <f t="shared" si="63"/>
        <v>0.9980214541120381</v>
      </c>
      <c r="L198" s="2"/>
    </row>
    <row r="199" spans="1:12" ht="21.75" customHeight="1">
      <c r="A199" s="24"/>
      <c r="B199" s="24"/>
      <c r="C199" s="24"/>
      <c r="D199" s="14" t="s">
        <v>18</v>
      </c>
      <c r="E199" s="25">
        <f>SUM(F199:G199)</f>
        <v>0</v>
      </c>
      <c r="F199" s="25">
        <v>0</v>
      </c>
      <c r="G199" s="25">
        <v>0</v>
      </c>
      <c r="H199" s="25">
        <f>SUM(I199:J199)</f>
        <v>0</v>
      </c>
      <c r="I199" s="25">
        <v>0</v>
      </c>
      <c r="J199" s="25">
        <v>0</v>
      </c>
      <c r="K199" s="13">
        <v>0</v>
      </c>
      <c r="L199" s="2"/>
    </row>
    <row r="200" spans="1:12" ht="21.75" customHeight="1">
      <c r="A200" s="24"/>
      <c r="B200" s="24"/>
      <c r="C200" s="24"/>
      <c r="D200" s="14" t="s">
        <v>19</v>
      </c>
      <c r="E200" s="25">
        <f>SUM(F200:G200)</f>
        <v>32721</v>
      </c>
      <c r="F200" s="25">
        <v>32721</v>
      </c>
      <c r="G200" s="25">
        <v>0</v>
      </c>
      <c r="H200" s="25">
        <f>SUM(I200:J200)</f>
        <v>32656.26</v>
      </c>
      <c r="I200" s="25">
        <v>32656.26</v>
      </c>
      <c r="J200" s="25">
        <v>0</v>
      </c>
      <c r="K200" s="13">
        <f>H200/E200</f>
        <v>0.9980214541120381</v>
      </c>
      <c r="L200" s="2"/>
    </row>
    <row r="201" spans="1:12" ht="28.5" customHeight="1">
      <c r="A201" s="26"/>
      <c r="B201" s="15" t="s">
        <v>141</v>
      </c>
      <c r="C201" s="15"/>
      <c r="D201" s="16" t="s">
        <v>142</v>
      </c>
      <c r="E201" s="17">
        <f aca="true" t="shared" si="67" ref="E201:J201">E202+E203</f>
        <v>419862</v>
      </c>
      <c r="F201" s="17">
        <f t="shared" si="67"/>
        <v>419862</v>
      </c>
      <c r="G201" s="17">
        <f t="shared" si="67"/>
        <v>0</v>
      </c>
      <c r="H201" s="17">
        <f t="shared" si="67"/>
        <v>401177.25</v>
      </c>
      <c r="I201" s="17">
        <f t="shared" si="67"/>
        <v>401177.25</v>
      </c>
      <c r="J201" s="17">
        <f t="shared" si="67"/>
        <v>0</v>
      </c>
      <c r="K201" s="23">
        <f>H201/E201</f>
        <v>0.9554978778741586</v>
      </c>
      <c r="L201" s="2"/>
    </row>
    <row r="202" spans="1:12" ht="21.75" customHeight="1">
      <c r="A202" s="26"/>
      <c r="B202" s="15"/>
      <c r="C202" s="26"/>
      <c r="D202" s="11" t="s">
        <v>55</v>
      </c>
      <c r="E202" s="25">
        <f>SUM(F202:G202)</f>
        <v>220859</v>
      </c>
      <c r="F202" s="25">
        <v>220859</v>
      </c>
      <c r="G202" s="25">
        <v>0</v>
      </c>
      <c r="H202" s="25">
        <f>SUM(I202:J202)</f>
        <v>212480.57</v>
      </c>
      <c r="I202" s="25">
        <v>212480.57</v>
      </c>
      <c r="J202" s="25">
        <v>0</v>
      </c>
      <c r="K202" s="13">
        <f>H202/E202</f>
        <v>0.9620643487473909</v>
      </c>
      <c r="L202" s="2"/>
    </row>
    <row r="203" spans="1:12" ht="21.75" customHeight="1">
      <c r="A203" s="24"/>
      <c r="B203" s="24"/>
      <c r="C203" s="24"/>
      <c r="D203" s="11" t="s">
        <v>83</v>
      </c>
      <c r="E203" s="25">
        <f aca="true" t="shared" si="68" ref="E203:J203">E204+E205</f>
        <v>199003</v>
      </c>
      <c r="F203" s="25">
        <f t="shared" si="68"/>
        <v>199003</v>
      </c>
      <c r="G203" s="25">
        <f t="shared" si="68"/>
        <v>0</v>
      </c>
      <c r="H203" s="25">
        <f t="shared" si="68"/>
        <v>188696.68</v>
      </c>
      <c r="I203" s="25">
        <f t="shared" si="68"/>
        <v>188696.68</v>
      </c>
      <c r="J203" s="25">
        <f t="shared" si="68"/>
        <v>0</v>
      </c>
      <c r="K203" s="13">
        <f>H203/E203</f>
        <v>0.9482102279865128</v>
      </c>
      <c r="L203" s="2"/>
    </row>
    <row r="204" spans="1:12" ht="21.75" customHeight="1">
      <c r="A204" s="24"/>
      <c r="B204" s="24"/>
      <c r="C204" s="24"/>
      <c r="D204" s="14" t="s">
        <v>18</v>
      </c>
      <c r="E204" s="25">
        <f>SUM(F204:G204)</f>
        <v>0</v>
      </c>
      <c r="F204" s="25">
        <v>0</v>
      </c>
      <c r="G204" s="25">
        <v>0</v>
      </c>
      <c r="H204" s="25">
        <f>SUM(I204:J204)</f>
        <v>0</v>
      </c>
      <c r="I204" s="25">
        <v>0</v>
      </c>
      <c r="J204" s="25">
        <v>0</v>
      </c>
      <c r="K204" s="13">
        <v>0</v>
      </c>
      <c r="L204" s="2"/>
    </row>
    <row r="205" spans="1:12" ht="21.75" customHeight="1">
      <c r="A205" s="24"/>
      <c r="B205" s="24"/>
      <c r="C205" s="24"/>
      <c r="D205" s="14" t="s">
        <v>19</v>
      </c>
      <c r="E205" s="25">
        <f>SUM(F205:G205)</f>
        <v>199003</v>
      </c>
      <c r="F205" s="25">
        <v>199003</v>
      </c>
      <c r="G205" s="25">
        <v>0</v>
      </c>
      <c r="H205" s="25">
        <f>SUM(I205:J205)</f>
        <v>188696.68</v>
      </c>
      <c r="I205" s="25">
        <v>188696.68</v>
      </c>
      <c r="J205" s="25">
        <v>0</v>
      </c>
      <c r="K205" s="13">
        <f>H205/E205</f>
        <v>0.9482102279865128</v>
      </c>
      <c r="L205" s="2"/>
    </row>
    <row r="206" spans="1:12" ht="21.75" customHeight="1">
      <c r="A206" s="15"/>
      <c r="B206" s="15" t="s">
        <v>143</v>
      </c>
      <c r="C206" s="15"/>
      <c r="D206" s="16" t="s">
        <v>144</v>
      </c>
      <c r="E206" s="17">
        <f aca="true" t="shared" si="69" ref="E206:J206">E207+E208</f>
        <v>232485.55000000002</v>
      </c>
      <c r="F206" s="17">
        <f t="shared" si="69"/>
        <v>232485.55000000002</v>
      </c>
      <c r="G206" s="17">
        <f t="shared" si="69"/>
        <v>0</v>
      </c>
      <c r="H206" s="17">
        <f t="shared" si="69"/>
        <v>172363.34</v>
      </c>
      <c r="I206" s="17">
        <f t="shared" si="69"/>
        <v>172363.34</v>
      </c>
      <c r="J206" s="17">
        <f t="shared" si="69"/>
        <v>0</v>
      </c>
      <c r="K206" s="23">
        <f>H206/E206</f>
        <v>0.7413937769465672</v>
      </c>
      <c r="L206" s="2"/>
    </row>
    <row r="207" spans="1:12" ht="21.75" customHeight="1">
      <c r="A207" s="24"/>
      <c r="B207" s="24"/>
      <c r="C207" s="24"/>
      <c r="D207" s="11" t="s">
        <v>55</v>
      </c>
      <c r="E207" s="25">
        <f>SUM(F207:G207)</f>
        <v>232423.91</v>
      </c>
      <c r="F207" s="25">
        <v>232423.91</v>
      </c>
      <c r="G207" s="25">
        <v>0</v>
      </c>
      <c r="H207" s="25">
        <f>SUM(I207:J207)</f>
        <v>172302.08</v>
      </c>
      <c r="I207" s="25">
        <v>172302.08</v>
      </c>
      <c r="J207" s="25">
        <v>0</v>
      </c>
      <c r="K207" s="13">
        <f>H207/E207</f>
        <v>0.7413268282079928</v>
      </c>
      <c r="L207" s="2"/>
    </row>
    <row r="208" spans="1:12" ht="21.75" customHeight="1">
      <c r="A208" s="24"/>
      <c r="B208" s="24"/>
      <c r="C208" s="24"/>
      <c r="D208" s="11" t="s">
        <v>56</v>
      </c>
      <c r="E208" s="25">
        <f aca="true" t="shared" si="70" ref="E208:J208">SUM(E209:E210)</f>
        <v>61.64</v>
      </c>
      <c r="F208" s="25">
        <f t="shared" si="70"/>
        <v>61.64</v>
      </c>
      <c r="G208" s="25">
        <f t="shared" si="70"/>
        <v>0</v>
      </c>
      <c r="H208" s="25">
        <f t="shared" si="70"/>
        <v>61.26</v>
      </c>
      <c r="I208" s="25">
        <f t="shared" si="70"/>
        <v>61.26</v>
      </c>
      <c r="J208" s="25">
        <f t="shared" si="70"/>
        <v>0</v>
      </c>
      <c r="K208" s="13">
        <v>0</v>
      </c>
      <c r="L208" s="2"/>
    </row>
    <row r="209" spans="1:12" ht="21.75" customHeight="1">
      <c r="A209" s="24"/>
      <c r="B209" s="24"/>
      <c r="C209" s="24"/>
      <c r="D209" s="14" t="s">
        <v>18</v>
      </c>
      <c r="E209" s="25">
        <f>SUM(F209:G209)</f>
        <v>0</v>
      </c>
      <c r="F209" s="25">
        <v>0</v>
      </c>
      <c r="G209" s="25">
        <v>0</v>
      </c>
      <c r="H209" s="25">
        <f>SUM(I209:J209)</f>
        <v>0</v>
      </c>
      <c r="I209" s="25">
        <v>0</v>
      </c>
      <c r="J209" s="25">
        <v>0</v>
      </c>
      <c r="K209" s="13">
        <v>0</v>
      </c>
      <c r="L209" s="2"/>
    </row>
    <row r="210" spans="1:12" ht="21.75" customHeight="1">
      <c r="A210" s="24"/>
      <c r="B210" s="24"/>
      <c r="C210" s="24"/>
      <c r="D210" s="14" t="s">
        <v>19</v>
      </c>
      <c r="E210" s="25">
        <f>SUM(F210:G210)</f>
        <v>61.64</v>
      </c>
      <c r="F210" s="25">
        <v>61.64</v>
      </c>
      <c r="G210" s="25">
        <v>0</v>
      </c>
      <c r="H210" s="25">
        <f>SUM(I210:J210)</f>
        <v>61.26</v>
      </c>
      <c r="I210" s="25">
        <v>61.26</v>
      </c>
      <c r="J210" s="25">
        <v>0</v>
      </c>
      <c r="K210" s="13">
        <v>0</v>
      </c>
      <c r="L210" s="2"/>
    </row>
    <row r="211" spans="1:12" ht="21.75" customHeight="1">
      <c r="A211" s="15"/>
      <c r="B211" s="15" t="s">
        <v>145</v>
      </c>
      <c r="C211" s="41"/>
      <c r="D211" s="16" t="s">
        <v>146</v>
      </c>
      <c r="E211" s="17">
        <f aca="true" t="shared" si="71" ref="E211:J211">E212+E213</f>
        <v>195671</v>
      </c>
      <c r="F211" s="17">
        <f t="shared" si="71"/>
        <v>195671</v>
      </c>
      <c r="G211" s="17">
        <f t="shared" si="71"/>
        <v>0</v>
      </c>
      <c r="H211" s="17">
        <f t="shared" si="71"/>
        <v>191204.76</v>
      </c>
      <c r="I211" s="17">
        <f t="shared" si="71"/>
        <v>191204.76</v>
      </c>
      <c r="J211" s="17">
        <f t="shared" si="71"/>
        <v>0</v>
      </c>
      <c r="K211" s="23">
        <f>H211/E211</f>
        <v>0.9771747474076384</v>
      </c>
      <c r="L211" s="2"/>
    </row>
    <row r="212" spans="1:12" ht="21.75" customHeight="1">
      <c r="A212" s="24"/>
      <c r="B212" s="24"/>
      <c r="C212" s="24"/>
      <c r="D212" s="59" t="s">
        <v>147</v>
      </c>
      <c r="E212" s="25">
        <f>SUM(F212:G212)</f>
        <v>185091</v>
      </c>
      <c r="F212" s="25">
        <v>185091</v>
      </c>
      <c r="G212" s="25">
        <v>0</v>
      </c>
      <c r="H212" s="25">
        <f>SUM(I212:J212)</f>
        <v>180624.76</v>
      </c>
      <c r="I212" s="25">
        <v>180624.76</v>
      </c>
      <c r="J212" s="25">
        <v>0</v>
      </c>
      <c r="K212" s="13">
        <f>H212/E212</f>
        <v>0.97587003149802</v>
      </c>
      <c r="L212" s="2"/>
    </row>
    <row r="213" spans="1:12" ht="21.75" customHeight="1">
      <c r="A213" s="24"/>
      <c r="B213" s="24"/>
      <c r="C213" s="24"/>
      <c r="D213" s="11" t="s">
        <v>56</v>
      </c>
      <c r="E213" s="25">
        <f aca="true" t="shared" si="72" ref="E213:J213">SUM(E214:E215)</f>
        <v>10580</v>
      </c>
      <c r="F213" s="25">
        <f t="shared" si="72"/>
        <v>10580</v>
      </c>
      <c r="G213" s="25">
        <f t="shared" si="72"/>
        <v>0</v>
      </c>
      <c r="H213" s="25">
        <f t="shared" si="72"/>
        <v>10580</v>
      </c>
      <c r="I213" s="25">
        <f t="shared" si="72"/>
        <v>10580</v>
      </c>
      <c r="J213" s="25">
        <f t="shared" si="72"/>
        <v>0</v>
      </c>
      <c r="K213" s="13">
        <v>0</v>
      </c>
      <c r="L213" s="2"/>
    </row>
    <row r="214" spans="1:12" ht="21.75" customHeight="1">
      <c r="A214" s="24"/>
      <c r="B214" s="24"/>
      <c r="C214" s="24"/>
      <c r="D214" s="14" t="s">
        <v>18</v>
      </c>
      <c r="E214" s="25">
        <f>SUM(F214:G214)</f>
        <v>0</v>
      </c>
      <c r="F214" s="25">
        <v>0</v>
      </c>
      <c r="G214" s="25">
        <v>0</v>
      </c>
      <c r="H214" s="25">
        <f>SUM(I214:J214)</f>
        <v>0</v>
      </c>
      <c r="I214" s="25">
        <v>0</v>
      </c>
      <c r="J214" s="25">
        <v>0</v>
      </c>
      <c r="K214" s="13">
        <v>0</v>
      </c>
      <c r="L214" s="2"/>
    </row>
    <row r="215" spans="1:12" ht="21.75" customHeight="1">
      <c r="A215" s="24"/>
      <c r="B215" s="24"/>
      <c r="C215" s="24"/>
      <c r="D215" s="14" t="s">
        <v>19</v>
      </c>
      <c r="E215" s="25">
        <f>SUM(F215:G215)</f>
        <v>10580</v>
      </c>
      <c r="F215" s="25">
        <v>10580</v>
      </c>
      <c r="G215" s="25">
        <v>0</v>
      </c>
      <c r="H215" s="25">
        <f>SUM(I215:J215)</f>
        <v>10580</v>
      </c>
      <c r="I215" s="25">
        <v>10580</v>
      </c>
      <c r="J215" s="25">
        <v>0</v>
      </c>
      <c r="K215" s="13">
        <v>0</v>
      </c>
      <c r="L215" s="2"/>
    </row>
    <row r="216" spans="1:12" ht="21.75" customHeight="1">
      <c r="A216" s="15"/>
      <c r="B216" s="15" t="s">
        <v>148</v>
      </c>
      <c r="C216" s="15"/>
      <c r="D216" s="16" t="s">
        <v>149</v>
      </c>
      <c r="E216" s="17">
        <f>E217+E218</f>
        <v>753562.12</v>
      </c>
      <c r="F216" s="17">
        <f>F217+F218</f>
        <v>753562.12</v>
      </c>
      <c r="G216" s="17">
        <f>G218</f>
        <v>0</v>
      </c>
      <c r="H216" s="17">
        <f>H217+H218</f>
        <v>736854.08</v>
      </c>
      <c r="I216" s="17">
        <f>I217+I218</f>
        <v>736854.08</v>
      </c>
      <c r="J216" s="17">
        <f>J218</f>
        <v>0</v>
      </c>
      <c r="K216" s="23">
        <f>K218</f>
        <v>0.9777645973312363</v>
      </c>
      <c r="L216" s="2"/>
    </row>
    <row r="217" spans="1:12" ht="21.75" customHeight="1">
      <c r="A217" s="24"/>
      <c r="B217" s="24"/>
      <c r="C217" s="24"/>
      <c r="D217" s="59" t="s">
        <v>147</v>
      </c>
      <c r="E217" s="25">
        <f>SUM(F217:G217)</f>
        <v>2146</v>
      </c>
      <c r="F217" s="25">
        <v>2146</v>
      </c>
      <c r="G217" s="25">
        <v>0</v>
      </c>
      <c r="H217" s="25">
        <f>SUM(I217:J217)</f>
        <v>2146</v>
      </c>
      <c r="I217" s="25">
        <v>2146</v>
      </c>
      <c r="J217" s="25">
        <v>0</v>
      </c>
      <c r="K217" s="13">
        <f aca="true" t="shared" si="73" ref="K217:K223">H217/E217</f>
        <v>1</v>
      </c>
      <c r="L217" s="2"/>
    </row>
    <row r="218" spans="1:12" ht="21.75" customHeight="1">
      <c r="A218" s="19"/>
      <c r="B218" s="19"/>
      <c r="C218" s="19"/>
      <c r="D218" s="11" t="s">
        <v>150</v>
      </c>
      <c r="E218" s="12">
        <f aca="true" t="shared" si="74" ref="E218:J218">E219+E220</f>
        <v>751416.12</v>
      </c>
      <c r="F218" s="12">
        <f t="shared" si="74"/>
        <v>751416.12</v>
      </c>
      <c r="G218" s="12">
        <f t="shared" si="74"/>
        <v>0</v>
      </c>
      <c r="H218" s="12">
        <f t="shared" si="74"/>
        <v>734708.08</v>
      </c>
      <c r="I218" s="12">
        <f t="shared" si="74"/>
        <v>734708.08</v>
      </c>
      <c r="J218" s="12">
        <f t="shared" si="74"/>
        <v>0</v>
      </c>
      <c r="K218" s="20">
        <f t="shared" si="73"/>
        <v>0.9777645973312363</v>
      </c>
      <c r="L218" s="2"/>
    </row>
    <row r="219" spans="1:12" ht="21.75" customHeight="1">
      <c r="A219" s="19"/>
      <c r="B219" s="19"/>
      <c r="C219" s="19"/>
      <c r="D219" s="14" t="s">
        <v>18</v>
      </c>
      <c r="E219" s="12">
        <f>SUM(F219:G219)</f>
        <v>661416</v>
      </c>
      <c r="F219" s="12">
        <v>661416</v>
      </c>
      <c r="G219" s="12">
        <v>0</v>
      </c>
      <c r="H219" s="12">
        <v>647536.38</v>
      </c>
      <c r="I219" s="12">
        <v>647536.38</v>
      </c>
      <c r="J219" s="12">
        <v>0</v>
      </c>
      <c r="K219" s="20">
        <f t="shared" si="73"/>
        <v>0.9790152944591604</v>
      </c>
      <c r="L219" s="2"/>
    </row>
    <row r="220" spans="1:12" ht="21.75" customHeight="1">
      <c r="A220" s="19"/>
      <c r="B220" s="19"/>
      <c r="C220" s="19"/>
      <c r="D220" s="14" t="s">
        <v>19</v>
      </c>
      <c r="E220" s="12">
        <f>SUM(F220:G220)</f>
        <v>90000.12</v>
      </c>
      <c r="F220" s="12">
        <v>90000.12</v>
      </c>
      <c r="G220" s="12">
        <v>0</v>
      </c>
      <c r="H220" s="12">
        <v>87171.7</v>
      </c>
      <c r="I220" s="12">
        <v>87171.7</v>
      </c>
      <c r="J220" s="12">
        <v>0</v>
      </c>
      <c r="K220" s="20">
        <f t="shared" si="73"/>
        <v>0.9685731530135738</v>
      </c>
      <c r="L220" s="2"/>
    </row>
    <row r="221" spans="1:12" ht="21.75" customHeight="1">
      <c r="A221" s="19"/>
      <c r="B221" s="7" t="s">
        <v>151</v>
      </c>
      <c r="C221" s="7"/>
      <c r="D221" s="61" t="s">
        <v>152</v>
      </c>
      <c r="E221" s="42">
        <f aca="true" t="shared" si="75" ref="E221:J222">E222</f>
        <v>50400</v>
      </c>
      <c r="F221" s="42">
        <f t="shared" si="75"/>
        <v>50400</v>
      </c>
      <c r="G221" s="42">
        <f t="shared" si="75"/>
        <v>0</v>
      </c>
      <c r="H221" s="42">
        <f t="shared" si="75"/>
        <v>50400</v>
      </c>
      <c r="I221" s="42">
        <f t="shared" si="75"/>
        <v>50400</v>
      </c>
      <c r="J221" s="42">
        <f t="shared" si="75"/>
        <v>0</v>
      </c>
      <c r="K221" s="40">
        <f t="shared" si="73"/>
        <v>1</v>
      </c>
      <c r="L221" s="2"/>
    </row>
    <row r="222" spans="1:12" ht="21.75" customHeight="1">
      <c r="A222" s="19"/>
      <c r="B222" s="24"/>
      <c r="C222" s="24"/>
      <c r="D222" s="11" t="s">
        <v>153</v>
      </c>
      <c r="E222" s="12">
        <f t="shared" si="75"/>
        <v>50400</v>
      </c>
      <c r="F222" s="12">
        <f t="shared" si="75"/>
        <v>50400</v>
      </c>
      <c r="G222" s="12">
        <f t="shared" si="75"/>
        <v>0</v>
      </c>
      <c r="H222" s="12">
        <f t="shared" si="75"/>
        <v>50400</v>
      </c>
      <c r="I222" s="12">
        <f t="shared" si="75"/>
        <v>50400</v>
      </c>
      <c r="J222" s="12">
        <f t="shared" si="75"/>
        <v>0</v>
      </c>
      <c r="K222" s="20">
        <f t="shared" si="73"/>
        <v>1</v>
      </c>
      <c r="L222" s="2"/>
    </row>
    <row r="223" spans="1:12" ht="21.75" customHeight="1">
      <c r="A223" s="19"/>
      <c r="B223" s="24"/>
      <c r="C223" s="24"/>
      <c r="D223" s="14" t="s">
        <v>18</v>
      </c>
      <c r="E223" s="12">
        <f>SUM(F223:G223)</f>
        <v>50400</v>
      </c>
      <c r="F223" s="12">
        <v>50400</v>
      </c>
      <c r="G223" s="12">
        <v>0</v>
      </c>
      <c r="H223" s="12">
        <f>SUM(I223:J223)</f>
        <v>50400</v>
      </c>
      <c r="I223" s="12">
        <f>F223</f>
        <v>50400</v>
      </c>
      <c r="J223" s="12">
        <v>0</v>
      </c>
      <c r="K223" s="20">
        <f t="shared" si="73"/>
        <v>1</v>
      </c>
      <c r="L223" s="2"/>
    </row>
    <row r="224" spans="1:12" ht="21.75" customHeight="1">
      <c r="A224" s="19"/>
      <c r="B224" s="24"/>
      <c r="C224" s="24"/>
      <c r="D224" s="14" t="s">
        <v>19</v>
      </c>
      <c r="E224" s="12">
        <f>SUM(F224:G224)</f>
        <v>0</v>
      </c>
      <c r="F224" s="12">
        <v>0</v>
      </c>
      <c r="G224" s="12">
        <v>0</v>
      </c>
      <c r="H224" s="12">
        <f>SUM(I224:J224)</f>
        <v>0</v>
      </c>
      <c r="I224" s="12">
        <v>0</v>
      </c>
      <c r="J224" s="12">
        <v>0</v>
      </c>
      <c r="K224" s="20">
        <v>0</v>
      </c>
      <c r="L224" s="2"/>
    </row>
    <row r="225" spans="1:12" ht="21.75" customHeight="1">
      <c r="A225" s="15"/>
      <c r="B225" s="15" t="s">
        <v>154</v>
      </c>
      <c r="C225" s="15"/>
      <c r="D225" s="16" t="s">
        <v>21</v>
      </c>
      <c r="E225" s="17">
        <f aca="true" t="shared" si="76" ref="E225:J225">E226+E227</f>
        <v>95999</v>
      </c>
      <c r="F225" s="17">
        <f t="shared" si="76"/>
        <v>95999</v>
      </c>
      <c r="G225" s="17">
        <f t="shared" si="76"/>
        <v>0</v>
      </c>
      <c r="H225" s="17">
        <f t="shared" si="76"/>
        <v>92234.76</v>
      </c>
      <c r="I225" s="17">
        <f t="shared" si="76"/>
        <v>92234.76</v>
      </c>
      <c r="J225" s="17">
        <f t="shared" si="76"/>
        <v>0</v>
      </c>
      <c r="K225" s="23">
        <f>H225/E225</f>
        <v>0.9607887582162313</v>
      </c>
      <c r="L225" s="2"/>
    </row>
    <row r="226" spans="1:12" ht="21.75" customHeight="1">
      <c r="A226" s="24"/>
      <c r="B226" s="24"/>
      <c r="C226" s="24"/>
      <c r="D226" s="11" t="s">
        <v>55</v>
      </c>
      <c r="E226" s="25">
        <f>SUM(F226:G226)</f>
        <v>94474</v>
      </c>
      <c r="F226" s="25">
        <v>94474</v>
      </c>
      <c r="G226" s="25">
        <v>0</v>
      </c>
      <c r="H226" s="25">
        <f>SUM(I226:J226)</f>
        <v>91142.7</v>
      </c>
      <c r="I226" s="25">
        <v>91142.7</v>
      </c>
      <c r="J226" s="25">
        <v>0</v>
      </c>
      <c r="K226" s="13">
        <f>H226/E226</f>
        <v>0.9647384465567246</v>
      </c>
      <c r="L226" s="2"/>
    </row>
    <row r="227" spans="1:12" ht="21.75" customHeight="1">
      <c r="A227" s="24"/>
      <c r="B227" s="24"/>
      <c r="C227" s="24"/>
      <c r="D227" s="11" t="s">
        <v>83</v>
      </c>
      <c r="E227" s="25">
        <f aca="true" t="shared" si="77" ref="E227:J227">E228+E229</f>
        <v>1525</v>
      </c>
      <c r="F227" s="25">
        <f t="shared" si="77"/>
        <v>1525</v>
      </c>
      <c r="G227" s="25">
        <f t="shared" si="77"/>
        <v>0</v>
      </c>
      <c r="H227" s="25">
        <f t="shared" si="77"/>
        <v>1092.06</v>
      </c>
      <c r="I227" s="25">
        <f t="shared" si="77"/>
        <v>1092.06</v>
      </c>
      <c r="J227" s="25">
        <f t="shared" si="77"/>
        <v>0</v>
      </c>
      <c r="K227" s="13">
        <f>H227/E227</f>
        <v>0.7161049180327869</v>
      </c>
      <c r="L227" s="2"/>
    </row>
    <row r="228" spans="1:12" ht="21.75" customHeight="1">
      <c r="A228" s="24"/>
      <c r="B228" s="24"/>
      <c r="C228" s="24"/>
      <c r="D228" s="14" t="s">
        <v>18</v>
      </c>
      <c r="E228" s="25">
        <f>SUM(F228:G228)</f>
        <v>0</v>
      </c>
      <c r="F228" s="25">
        <v>0</v>
      </c>
      <c r="G228" s="25">
        <v>0</v>
      </c>
      <c r="H228" s="25">
        <f>SUM(I228:J228)</f>
        <v>0</v>
      </c>
      <c r="I228" s="25">
        <v>0</v>
      </c>
      <c r="J228" s="25">
        <v>0</v>
      </c>
      <c r="K228" s="13">
        <v>0</v>
      </c>
      <c r="L228" s="2"/>
    </row>
    <row r="229" spans="1:12" ht="21.75" customHeight="1">
      <c r="A229" s="24"/>
      <c r="B229" s="24"/>
      <c r="C229" s="24"/>
      <c r="D229" s="14" t="s">
        <v>19</v>
      </c>
      <c r="E229" s="25">
        <f>SUM(F229:G229)</f>
        <v>1525</v>
      </c>
      <c r="F229" s="25">
        <v>1525</v>
      </c>
      <c r="G229" s="25">
        <v>0</v>
      </c>
      <c r="H229" s="25">
        <f>SUM(I229:J229)</f>
        <v>1092.06</v>
      </c>
      <c r="I229" s="25">
        <v>1092.06</v>
      </c>
      <c r="J229" s="25">
        <v>0</v>
      </c>
      <c r="K229" s="13">
        <f aca="true" t="shared" si="78" ref="K229:K236">H229/E229</f>
        <v>0.7161049180327869</v>
      </c>
      <c r="L229" s="2"/>
    </row>
    <row r="230" spans="1:12" ht="21.75" customHeight="1">
      <c r="A230" s="3" t="s">
        <v>155</v>
      </c>
      <c r="B230" s="3"/>
      <c r="C230" s="50"/>
      <c r="D230" s="4" t="s">
        <v>156</v>
      </c>
      <c r="E230" s="21">
        <f aca="true" t="shared" si="79" ref="E230:J230">E231+E239+E235</f>
        <v>774792.26</v>
      </c>
      <c r="F230" s="21">
        <f t="shared" si="79"/>
        <v>774792.26</v>
      </c>
      <c r="G230" s="21">
        <f t="shared" si="79"/>
        <v>0</v>
      </c>
      <c r="H230" s="21">
        <f t="shared" si="79"/>
        <v>764839.2699999999</v>
      </c>
      <c r="I230" s="21">
        <f t="shared" si="79"/>
        <v>764839.2699999999</v>
      </c>
      <c r="J230" s="21">
        <f t="shared" si="79"/>
        <v>0</v>
      </c>
      <c r="K230" s="22">
        <f t="shared" si="78"/>
        <v>0.98715398886406</v>
      </c>
      <c r="L230" s="2"/>
    </row>
    <row r="231" spans="1:12" ht="21.75" customHeight="1">
      <c r="A231" s="15"/>
      <c r="B231" s="15" t="s">
        <v>157</v>
      </c>
      <c r="C231" s="41"/>
      <c r="D231" s="16" t="s">
        <v>158</v>
      </c>
      <c r="E231" s="17">
        <f aca="true" t="shared" si="80" ref="E231:J231">E232</f>
        <v>709097.26</v>
      </c>
      <c r="F231" s="17">
        <f t="shared" si="80"/>
        <v>709097.26</v>
      </c>
      <c r="G231" s="17">
        <f t="shared" si="80"/>
        <v>0</v>
      </c>
      <c r="H231" s="17">
        <f t="shared" si="80"/>
        <v>708728.44</v>
      </c>
      <c r="I231" s="17">
        <f t="shared" si="80"/>
        <v>708728.44</v>
      </c>
      <c r="J231" s="17">
        <f t="shared" si="80"/>
        <v>0</v>
      </c>
      <c r="K231" s="18">
        <f t="shared" si="78"/>
        <v>0.999479873889232</v>
      </c>
      <c r="L231" s="2"/>
    </row>
    <row r="232" spans="1:12" ht="21.75" customHeight="1">
      <c r="A232" s="19"/>
      <c r="B232" s="19"/>
      <c r="C232" s="19"/>
      <c r="D232" s="11" t="s">
        <v>108</v>
      </c>
      <c r="E232" s="12">
        <f aca="true" t="shared" si="81" ref="E232:J232">E233+E234</f>
        <v>709097.26</v>
      </c>
      <c r="F232" s="12">
        <f t="shared" si="81"/>
        <v>709097.26</v>
      </c>
      <c r="G232" s="12">
        <f t="shared" si="81"/>
        <v>0</v>
      </c>
      <c r="H232" s="12">
        <f t="shared" si="81"/>
        <v>708728.44</v>
      </c>
      <c r="I232" s="12">
        <f t="shared" si="81"/>
        <v>708728.44</v>
      </c>
      <c r="J232" s="12">
        <f t="shared" si="81"/>
        <v>0</v>
      </c>
      <c r="K232" s="20">
        <f t="shared" si="78"/>
        <v>0.999479873889232</v>
      </c>
      <c r="L232" s="2"/>
    </row>
    <row r="233" spans="1:12" ht="21.75" customHeight="1">
      <c r="A233" s="19"/>
      <c r="B233" s="19"/>
      <c r="C233" s="19"/>
      <c r="D233" s="14" t="s">
        <v>18</v>
      </c>
      <c r="E233" s="12">
        <f>SUM(F233:G233)</f>
        <v>639816.26</v>
      </c>
      <c r="F233" s="12">
        <v>639816.26</v>
      </c>
      <c r="G233" s="12">
        <v>0</v>
      </c>
      <c r="H233" s="12">
        <f>SUM(I233:J233)</f>
        <v>639702.44</v>
      </c>
      <c r="I233" s="12">
        <v>639702.44</v>
      </c>
      <c r="J233" s="12">
        <v>0</v>
      </c>
      <c r="K233" s="20">
        <f t="shared" si="78"/>
        <v>0.9998221051775082</v>
      </c>
      <c r="L233" s="2"/>
    </row>
    <row r="234" spans="1:12" ht="21.75" customHeight="1">
      <c r="A234" s="19"/>
      <c r="B234" s="19"/>
      <c r="C234" s="19"/>
      <c r="D234" s="14" t="s">
        <v>19</v>
      </c>
      <c r="E234" s="12">
        <f>SUM(F234:G234)</f>
        <v>69281</v>
      </c>
      <c r="F234" s="12">
        <v>69281</v>
      </c>
      <c r="G234" s="12">
        <v>0</v>
      </c>
      <c r="H234" s="12">
        <f>SUM(I234:J234)</f>
        <v>69026</v>
      </c>
      <c r="I234" s="12">
        <v>69026</v>
      </c>
      <c r="J234" s="12">
        <v>0</v>
      </c>
      <c r="K234" s="20">
        <f t="shared" si="78"/>
        <v>0.9963193371920152</v>
      </c>
      <c r="L234" s="2"/>
    </row>
    <row r="235" spans="1:12" ht="39" customHeight="1">
      <c r="A235" s="19"/>
      <c r="B235" s="15" t="s">
        <v>159</v>
      </c>
      <c r="C235" s="41"/>
      <c r="D235" s="16" t="s">
        <v>160</v>
      </c>
      <c r="E235" s="17">
        <f aca="true" t="shared" si="82" ref="E235:J235">E236</f>
        <v>8180</v>
      </c>
      <c r="F235" s="17">
        <f t="shared" si="82"/>
        <v>8180</v>
      </c>
      <c r="G235" s="17">
        <f t="shared" si="82"/>
        <v>0</v>
      </c>
      <c r="H235" s="17">
        <f t="shared" si="82"/>
        <v>7610</v>
      </c>
      <c r="I235" s="17">
        <f t="shared" si="82"/>
        <v>7610</v>
      </c>
      <c r="J235" s="17">
        <f t="shared" si="82"/>
        <v>0</v>
      </c>
      <c r="K235" s="23">
        <f t="shared" si="78"/>
        <v>0.9303178484107579</v>
      </c>
      <c r="L235" s="2"/>
    </row>
    <row r="236" spans="1:12" ht="21.75" customHeight="1">
      <c r="A236" s="19"/>
      <c r="B236" s="19"/>
      <c r="C236" s="19"/>
      <c r="D236" s="11" t="s">
        <v>108</v>
      </c>
      <c r="E236" s="12">
        <f aca="true" t="shared" si="83" ref="E236:J236">E237+E238</f>
        <v>8180</v>
      </c>
      <c r="F236" s="12">
        <f t="shared" si="83"/>
        <v>8180</v>
      </c>
      <c r="G236" s="12">
        <f t="shared" si="83"/>
        <v>0</v>
      </c>
      <c r="H236" s="12">
        <f t="shared" si="83"/>
        <v>7610</v>
      </c>
      <c r="I236" s="12">
        <f t="shared" si="83"/>
        <v>7610</v>
      </c>
      <c r="J236" s="12">
        <f t="shared" si="83"/>
        <v>0</v>
      </c>
      <c r="K236" s="20">
        <f t="shared" si="78"/>
        <v>0.9303178484107579</v>
      </c>
      <c r="L236" s="2"/>
    </row>
    <row r="237" spans="1:12" ht="21.75" customHeight="1">
      <c r="A237" s="19"/>
      <c r="B237" s="19"/>
      <c r="C237" s="19"/>
      <c r="D237" s="14" t="s">
        <v>18</v>
      </c>
      <c r="E237" s="12">
        <f>SUM(F237:G237)</f>
        <v>0</v>
      </c>
      <c r="F237" s="12">
        <v>0</v>
      </c>
      <c r="G237" s="12">
        <v>0</v>
      </c>
      <c r="H237" s="12">
        <f>SUM(I237:J237)</f>
        <v>0</v>
      </c>
      <c r="I237" s="12">
        <v>0</v>
      </c>
      <c r="J237" s="12">
        <v>0</v>
      </c>
      <c r="K237" s="20">
        <v>0</v>
      </c>
      <c r="L237" s="2"/>
    </row>
    <row r="238" spans="1:12" ht="21.75" customHeight="1">
      <c r="A238" s="19"/>
      <c r="B238" s="19"/>
      <c r="C238" s="19"/>
      <c r="D238" s="14" t="s">
        <v>19</v>
      </c>
      <c r="E238" s="12">
        <f>SUM(F238:G238)</f>
        <v>8180</v>
      </c>
      <c r="F238" s="12">
        <v>8180</v>
      </c>
      <c r="G238" s="12">
        <v>0</v>
      </c>
      <c r="H238" s="12">
        <f>SUM(I238:J238)</f>
        <v>7610</v>
      </c>
      <c r="I238" s="12">
        <v>7610</v>
      </c>
      <c r="J238" s="12">
        <v>0</v>
      </c>
      <c r="K238" s="20">
        <f aca="true" t="shared" si="84" ref="K238:K243">H238/E238</f>
        <v>0.9303178484107579</v>
      </c>
      <c r="L238" s="2"/>
    </row>
    <row r="239" spans="1:12" ht="21.75" customHeight="1">
      <c r="A239" s="26"/>
      <c r="B239" s="15" t="s">
        <v>161</v>
      </c>
      <c r="C239" s="15"/>
      <c r="D239" s="16" t="s">
        <v>162</v>
      </c>
      <c r="E239" s="17">
        <f aca="true" t="shared" si="85" ref="E239:J239">E240</f>
        <v>57515</v>
      </c>
      <c r="F239" s="17">
        <f t="shared" si="85"/>
        <v>57515</v>
      </c>
      <c r="G239" s="17">
        <f t="shared" si="85"/>
        <v>0</v>
      </c>
      <c r="H239" s="17">
        <f t="shared" si="85"/>
        <v>48500.83</v>
      </c>
      <c r="I239" s="17">
        <f t="shared" si="85"/>
        <v>48500.83</v>
      </c>
      <c r="J239" s="17">
        <f t="shared" si="85"/>
        <v>0</v>
      </c>
      <c r="K239" s="23">
        <f t="shared" si="84"/>
        <v>0.843272711466574</v>
      </c>
      <c r="L239" s="2"/>
    </row>
    <row r="240" spans="1:12" ht="21.75" customHeight="1">
      <c r="A240" s="19"/>
      <c r="B240" s="19"/>
      <c r="C240" s="19"/>
      <c r="D240" s="11" t="s">
        <v>55</v>
      </c>
      <c r="E240" s="12">
        <f>SUM(F240:G240)</f>
        <v>57515</v>
      </c>
      <c r="F240" s="12">
        <v>57515</v>
      </c>
      <c r="G240" s="12">
        <v>0</v>
      </c>
      <c r="H240" s="12">
        <f>SUM(I240:J240)</f>
        <v>48500.83</v>
      </c>
      <c r="I240" s="12">
        <v>48500.83</v>
      </c>
      <c r="J240" s="12">
        <v>0</v>
      </c>
      <c r="K240" s="20">
        <f t="shared" si="84"/>
        <v>0.843272711466574</v>
      </c>
      <c r="L240" s="2"/>
    </row>
    <row r="241" spans="1:12" ht="28.5" customHeight="1">
      <c r="A241" s="3" t="s">
        <v>163</v>
      </c>
      <c r="B241" s="3"/>
      <c r="C241" s="3"/>
      <c r="D241" s="4" t="s">
        <v>164</v>
      </c>
      <c r="E241" s="55">
        <f aca="true" t="shared" si="86" ref="E241:J241">E242+E246+E250+E254+E258+E263</f>
        <v>3834660.2199999997</v>
      </c>
      <c r="F241" s="55">
        <f t="shared" si="86"/>
        <v>2432360.2199999997</v>
      </c>
      <c r="G241" s="55">
        <f t="shared" si="86"/>
        <v>1402300</v>
      </c>
      <c r="H241" s="55">
        <f t="shared" si="86"/>
        <v>2973950.96</v>
      </c>
      <c r="I241" s="55">
        <f t="shared" si="86"/>
        <v>1842171.8100000003</v>
      </c>
      <c r="J241" s="55">
        <f t="shared" si="86"/>
        <v>1131779.15</v>
      </c>
      <c r="K241" s="22">
        <f t="shared" si="84"/>
        <v>0.775544843448998</v>
      </c>
      <c r="L241" s="2"/>
    </row>
    <row r="242" spans="1:12" ht="21.75" customHeight="1">
      <c r="A242" s="15"/>
      <c r="B242" s="15" t="s">
        <v>165</v>
      </c>
      <c r="C242" s="15"/>
      <c r="D242" s="16" t="s">
        <v>166</v>
      </c>
      <c r="E242" s="17">
        <f aca="true" t="shared" si="87" ref="E242:J242">E243</f>
        <v>1255943.46</v>
      </c>
      <c r="F242" s="17">
        <f t="shared" si="87"/>
        <v>1255943.46</v>
      </c>
      <c r="G242" s="17">
        <f t="shared" si="87"/>
        <v>0</v>
      </c>
      <c r="H242" s="17">
        <f t="shared" si="87"/>
        <v>875486.3300000001</v>
      </c>
      <c r="I242" s="17">
        <f t="shared" si="87"/>
        <v>875486.3300000001</v>
      </c>
      <c r="J242" s="17">
        <f t="shared" si="87"/>
        <v>0</v>
      </c>
      <c r="K242" s="23">
        <f t="shared" si="84"/>
        <v>0.6970746358279537</v>
      </c>
      <c r="L242" s="2"/>
    </row>
    <row r="243" spans="1:12" ht="21.75" customHeight="1">
      <c r="A243" s="15"/>
      <c r="B243" s="15"/>
      <c r="C243" s="15"/>
      <c r="D243" s="11" t="s">
        <v>167</v>
      </c>
      <c r="E243" s="34">
        <f aca="true" t="shared" si="88" ref="E243:J243">E244+E245</f>
        <v>1255943.46</v>
      </c>
      <c r="F243" s="34">
        <f t="shared" si="88"/>
        <v>1255943.46</v>
      </c>
      <c r="G243" s="34">
        <f t="shared" si="88"/>
        <v>0</v>
      </c>
      <c r="H243" s="34">
        <f t="shared" si="88"/>
        <v>875486.3300000001</v>
      </c>
      <c r="I243" s="34">
        <f t="shared" si="88"/>
        <v>875486.3300000001</v>
      </c>
      <c r="J243" s="34">
        <f t="shared" si="88"/>
        <v>0</v>
      </c>
      <c r="K243" s="18">
        <f t="shared" si="84"/>
        <v>0.6970746358279537</v>
      </c>
      <c r="L243" s="2"/>
    </row>
    <row r="244" spans="1:12" ht="21.75" customHeight="1">
      <c r="A244" s="24"/>
      <c r="B244" s="24"/>
      <c r="C244" s="24"/>
      <c r="D244" s="14" t="s">
        <v>18</v>
      </c>
      <c r="E244" s="33">
        <f>SUM(F244:G244)</f>
        <v>2153</v>
      </c>
      <c r="F244" s="33">
        <v>2153</v>
      </c>
      <c r="G244" s="33">
        <v>0</v>
      </c>
      <c r="H244" s="33">
        <f>SUM(I244:J244)</f>
        <v>2144.02</v>
      </c>
      <c r="I244" s="33">
        <v>2144.02</v>
      </c>
      <c r="J244" s="33">
        <v>0</v>
      </c>
      <c r="K244" s="13">
        <v>0</v>
      </c>
      <c r="L244" s="2"/>
    </row>
    <row r="245" spans="1:12" ht="21.75" customHeight="1">
      <c r="A245" s="24"/>
      <c r="B245" s="24"/>
      <c r="C245" s="24"/>
      <c r="D245" s="14" t="s">
        <v>19</v>
      </c>
      <c r="E245" s="33">
        <f>SUM(F245:G245)</f>
        <v>1253790.46</v>
      </c>
      <c r="F245" s="33">
        <v>1253790.46</v>
      </c>
      <c r="G245" s="33">
        <v>0</v>
      </c>
      <c r="H245" s="33">
        <f>SUM(I245:J245)</f>
        <v>873342.31</v>
      </c>
      <c r="I245" s="33">
        <v>873342.31</v>
      </c>
      <c r="J245" s="33">
        <v>0</v>
      </c>
      <c r="K245" s="13">
        <f aca="true" t="shared" si="89" ref="K245:K251">H245/E245</f>
        <v>0.696561616843057</v>
      </c>
      <c r="L245" s="2"/>
    </row>
    <row r="246" spans="1:12" ht="21.75" customHeight="1">
      <c r="A246" s="15"/>
      <c r="B246" s="15" t="s">
        <v>168</v>
      </c>
      <c r="C246" s="15"/>
      <c r="D246" s="16" t="s">
        <v>169</v>
      </c>
      <c r="E246" s="17">
        <f aca="true" t="shared" si="90" ref="E246:J246">E247</f>
        <v>264526.33999999997</v>
      </c>
      <c r="F246" s="17">
        <f t="shared" si="90"/>
        <v>264526.33999999997</v>
      </c>
      <c r="G246" s="17">
        <f t="shared" si="90"/>
        <v>0</v>
      </c>
      <c r="H246" s="17">
        <f t="shared" si="90"/>
        <v>238849.48</v>
      </c>
      <c r="I246" s="17">
        <f t="shared" si="90"/>
        <v>238849.48</v>
      </c>
      <c r="J246" s="17">
        <f t="shared" si="90"/>
        <v>0</v>
      </c>
      <c r="K246" s="23">
        <f t="shared" si="89"/>
        <v>0.9029326909373185</v>
      </c>
      <c r="L246" s="2"/>
    </row>
    <row r="247" spans="1:12" ht="21.75" customHeight="1">
      <c r="A247" s="24"/>
      <c r="B247" s="24"/>
      <c r="C247" s="24"/>
      <c r="D247" s="11" t="s">
        <v>170</v>
      </c>
      <c r="E247" s="25">
        <f aca="true" t="shared" si="91" ref="E247:J247">E248+E249</f>
        <v>264526.33999999997</v>
      </c>
      <c r="F247" s="25">
        <f t="shared" si="91"/>
        <v>264526.33999999997</v>
      </c>
      <c r="G247" s="25">
        <f t="shared" si="91"/>
        <v>0</v>
      </c>
      <c r="H247" s="25">
        <f t="shared" si="91"/>
        <v>238849.48</v>
      </c>
      <c r="I247" s="25">
        <f t="shared" si="91"/>
        <v>238849.48</v>
      </c>
      <c r="J247" s="25">
        <f t="shared" si="91"/>
        <v>0</v>
      </c>
      <c r="K247" s="13">
        <f t="shared" si="89"/>
        <v>0.9029326909373185</v>
      </c>
      <c r="L247" s="2"/>
    </row>
    <row r="248" spans="1:12" ht="21.75" customHeight="1">
      <c r="A248" s="24"/>
      <c r="B248" s="24"/>
      <c r="C248" s="24"/>
      <c r="D248" s="14" t="s">
        <v>18</v>
      </c>
      <c r="E248" s="25">
        <f>SUM(F248:G248)</f>
        <v>7450</v>
      </c>
      <c r="F248" s="25">
        <v>7450</v>
      </c>
      <c r="G248" s="25">
        <v>0</v>
      </c>
      <c r="H248" s="25">
        <f>SUM(I248:J248)</f>
        <v>6804.13</v>
      </c>
      <c r="I248" s="25">
        <v>6804.13</v>
      </c>
      <c r="J248" s="25">
        <v>0</v>
      </c>
      <c r="K248" s="13">
        <f t="shared" si="89"/>
        <v>0.9133060402684564</v>
      </c>
      <c r="L248" s="2"/>
    </row>
    <row r="249" spans="1:12" ht="21.75" customHeight="1">
      <c r="A249" s="24"/>
      <c r="B249" s="24"/>
      <c r="C249" s="24"/>
      <c r="D249" s="14" t="s">
        <v>19</v>
      </c>
      <c r="E249" s="25">
        <f>SUM(F249:G249)</f>
        <v>257076.34</v>
      </c>
      <c r="F249" s="25">
        <v>257076.34</v>
      </c>
      <c r="G249" s="25">
        <v>0</v>
      </c>
      <c r="H249" s="25">
        <f>SUM(I249:J249)</f>
        <v>232045.35</v>
      </c>
      <c r="I249" s="25">
        <v>232045.35</v>
      </c>
      <c r="J249" s="25">
        <v>0</v>
      </c>
      <c r="K249" s="13">
        <f t="shared" si="89"/>
        <v>0.9026320741924364</v>
      </c>
      <c r="L249" s="2"/>
    </row>
    <row r="250" spans="1:12" ht="21.75" customHeight="1">
      <c r="A250" s="15"/>
      <c r="B250" s="15" t="s">
        <v>171</v>
      </c>
      <c r="C250" s="15"/>
      <c r="D250" s="16" t="s">
        <v>172</v>
      </c>
      <c r="E250" s="17">
        <f aca="true" t="shared" si="92" ref="E250:J250">E251</f>
        <v>119000</v>
      </c>
      <c r="F250" s="17">
        <f t="shared" si="92"/>
        <v>119000</v>
      </c>
      <c r="G250" s="17">
        <f t="shared" si="92"/>
        <v>0</v>
      </c>
      <c r="H250" s="17">
        <f t="shared" si="92"/>
        <v>108613.86</v>
      </c>
      <c r="I250" s="17">
        <f t="shared" si="92"/>
        <v>108613.86</v>
      </c>
      <c r="J250" s="17">
        <f t="shared" si="92"/>
        <v>0</v>
      </c>
      <c r="K250" s="23">
        <f t="shared" si="89"/>
        <v>0.912721512605042</v>
      </c>
      <c r="L250" s="2"/>
    </row>
    <row r="251" spans="1:12" ht="21.75" customHeight="1">
      <c r="A251" s="24"/>
      <c r="B251" s="24"/>
      <c r="C251" s="24"/>
      <c r="D251" s="11" t="s">
        <v>108</v>
      </c>
      <c r="E251" s="25">
        <f aca="true" t="shared" si="93" ref="E251:J251">E252+E253</f>
        <v>119000</v>
      </c>
      <c r="F251" s="25">
        <f t="shared" si="93"/>
        <v>119000</v>
      </c>
      <c r="G251" s="25">
        <f t="shared" si="93"/>
        <v>0</v>
      </c>
      <c r="H251" s="25">
        <f t="shared" si="93"/>
        <v>108613.86</v>
      </c>
      <c r="I251" s="25">
        <f t="shared" si="93"/>
        <v>108613.86</v>
      </c>
      <c r="J251" s="25">
        <f t="shared" si="93"/>
        <v>0</v>
      </c>
      <c r="K251" s="13">
        <f t="shared" si="89"/>
        <v>0.912721512605042</v>
      </c>
      <c r="L251" s="2"/>
    </row>
    <row r="252" spans="1:12" ht="21.75" customHeight="1">
      <c r="A252" s="24"/>
      <c r="B252" s="24"/>
      <c r="C252" s="24"/>
      <c r="D252" s="14" t="s">
        <v>18</v>
      </c>
      <c r="E252" s="25">
        <f>SUM(F252:G252)</f>
        <v>0</v>
      </c>
      <c r="F252" s="25">
        <v>0</v>
      </c>
      <c r="G252" s="25">
        <v>0</v>
      </c>
      <c r="H252" s="25">
        <f>SUM(I252:J252)</f>
        <v>0</v>
      </c>
      <c r="I252" s="25">
        <v>0</v>
      </c>
      <c r="J252" s="25">
        <v>0</v>
      </c>
      <c r="K252" s="13">
        <v>0</v>
      </c>
      <c r="L252" s="2"/>
    </row>
    <row r="253" spans="1:12" ht="21.75" customHeight="1">
      <c r="A253" s="24"/>
      <c r="B253" s="24"/>
      <c r="C253" s="24"/>
      <c r="D253" s="14" t="s">
        <v>19</v>
      </c>
      <c r="E253" s="25">
        <f>SUM(F253:G253)</f>
        <v>119000</v>
      </c>
      <c r="F253" s="25">
        <v>119000</v>
      </c>
      <c r="G253" s="25">
        <v>0</v>
      </c>
      <c r="H253" s="25">
        <f>SUM(I253:J253)</f>
        <v>108613.86</v>
      </c>
      <c r="I253" s="25">
        <v>108613.86</v>
      </c>
      <c r="J253" s="25">
        <v>0</v>
      </c>
      <c r="K253" s="13">
        <f>H253/E253</f>
        <v>0.912721512605042</v>
      </c>
      <c r="L253" s="2"/>
    </row>
    <row r="254" spans="1:12" ht="21.75" customHeight="1">
      <c r="A254" s="15"/>
      <c r="B254" s="15" t="s">
        <v>173</v>
      </c>
      <c r="C254" s="41"/>
      <c r="D254" s="16" t="s">
        <v>174</v>
      </c>
      <c r="E254" s="17">
        <f aca="true" t="shared" si="94" ref="E254:J254">E255</f>
        <v>597117.42</v>
      </c>
      <c r="F254" s="17">
        <f t="shared" si="94"/>
        <v>597117.42</v>
      </c>
      <c r="G254" s="17">
        <f t="shared" si="94"/>
        <v>0</v>
      </c>
      <c r="H254" s="17">
        <f t="shared" si="94"/>
        <v>487434.48</v>
      </c>
      <c r="I254" s="17">
        <f t="shared" si="94"/>
        <v>487434.48</v>
      </c>
      <c r="J254" s="17">
        <f t="shared" si="94"/>
        <v>0</v>
      </c>
      <c r="K254" s="23">
        <f>H254/E254</f>
        <v>0.816312610675468</v>
      </c>
      <c r="L254" s="2"/>
    </row>
    <row r="255" spans="1:12" ht="21.75" customHeight="1">
      <c r="A255" s="24"/>
      <c r="B255" s="24"/>
      <c r="C255" s="24"/>
      <c r="D255" s="11" t="s">
        <v>108</v>
      </c>
      <c r="E255" s="25">
        <f aca="true" t="shared" si="95" ref="E255:J255">E256+E257</f>
        <v>597117.42</v>
      </c>
      <c r="F255" s="25">
        <f t="shared" si="95"/>
        <v>597117.42</v>
      </c>
      <c r="G255" s="25">
        <f t="shared" si="95"/>
        <v>0</v>
      </c>
      <c r="H255" s="25">
        <f t="shared" si="95"/>
        <v>487434.48</v>
      </c>
      <c r="I255" s="25">
        <f t="shared" si="95"/>
        <v>487434.48</v>
      </c>
      <c r="J255" s="25">
        <f t="shared" si="95"/>
        <v>0</v>
      </c>
      <c r="K255" s="13">
        <f>H255/E255</f>
        <v>0.816312610675468</v>
      </c>
      <c r="L255" s="2"/>
    </row>
    <row r="256" spans="1:12" ht="21.75" customHeight="1">
      <c r="A256" s="24"/>
      <c r="B256" s="24"/>
      <c r="C256" s="24"/>
      <c r="D256" s="14" t="s">
        <v>18</v>
      </c>
      <c r="E256" s="25">
        <f>SUM(F256:G256)</f>
        <v>0</v>
      </c>
      <c r="F256" s="25">
        <v>0</v>
      </c>
      <c r="G256" s="25">
        <v>0</v>
      </c>
      <c r="H256" s="25">
        <f>SUM(I256:J256)</f>
        <v>0</v>
      </c>
      <c r="I256" s="25">
        <v>0</v>
      </c>
      <c r="J256" s="25">
        <v>0</v>
      </c>
      <c r="K256" s="13">
        <v>0</v>
      </c>
      <c r="L256" s="2"/>
    </row>
    <row r="257" spans="1:12" ht="21.75" customHeight="1">
      <c r="A257" s="24"/>
      <c r="B257" s="24"/>
      <c r="C257" s="24"/>
      <c r="D257" s="14" t="s">
        <v>19</v>
      </c>
      <c r="E257" s="25">
        <f>SUM(F257:G257)</f>
        <v>597117.42</v>
      </c>
      <c r="F257" s="25">
        <v>597117.42</v>
      </c>
      <c r="G257" s="25">
        <v>0</v>
      </c>
      <c r="H257" s="25">
        <f>SUM(I257:J257)</f>
        <v>487434.48</v>
      </c>
      <c r="I257" s="25">
        <v>487434.48</v>
      </c>
      <c r="J257" s="25">
        <v>0</v>
      </c>
      <c r="K257" s="13">
        <f>H257/E257</f>
        <v>0.816312610675468</v>
      </c>
      <c r="L257" s="2"/>
    </row>
    <row r="258" spans="1:12" ht="36.75" customHeight="1">
      <c r="A258" s="15"/>
      <c r="B258" s="15" t="s">
        <v>175</v>
      </c>
      <c r="C258" s="15"/>
      <c r="D258" s="16" t="s">
        <v>176</v>
      </c>
      <c r="E258" s="17">
        <f aca="true" t="shared" si="96" ref="E258:J258">E259+E260</f>
        <v>56575</v>
      </c>
      <c r="F258" s="17">
        <f t="shared" si="96"/>
        <v>56575</v>
      </c>
      <c r="G258" s="17">
        <f t="shared" si="96"/>
        <v>0</v>
      </c>
      <c r="H258" s="17">
        <f t="shared" si="96"/>
        <v>36244.85</v>
      </c>
      <c r="I258" s="17">
        <f t="shared" si="96"/>
        <v>36244.85</v>
      </c>
      <c r="J258" s="17">
        <f t="shared" si="96"/>
        <v>0</v>
      </c>
      <c r="K258" s="23">
        <f>H258/E258</f>
        <v>0.6406513477684489</v>
      </c>
      <c r="L258" s="2"/>
    </row>
    <row r="259" spans="1:12" ht="38.25" customHeight="1">
      <c r="A259" s="19"/>
      <c r="B259" s="7"/>
      <c r="C259" s="7"/>
      <c r="D259" s="11" t="s">
        <v>120</v>
      </c>
      <c r="E259" s="12">
        <f>F259</f>
        <v>29500</v>
      </c>
      <c r="F259" s="12">
        <v>29500</v>
      </c>
      <c r="G259" s="12">
        <v>0</v>
      </c>
      <c r="H259" s="12">
        <f>I259</f>
        <v>27950</v>
      </c>
      <c r="I259" s="12">
        <v>27950</v>
      </c>
      <c r="J259" s="12">
        <v>0</v>
      </c>
      <c r="K259" s="53">
        <v>0</v>
      </c>
      <c r="L259" s="2"/>
    </row>
    <row r="260" spans="1:12" ht="21.75" customHeight="1">
      <c r="A260" s="15"/>
      <c r="B260" s="15"/>
      <c r="C260" s="15"/>
      <c r="D260" s="11" t="s">
        <v>177</v>
      </c>
      <c r="E260" s="32">
        <f aca="true" t="shared" si="97" ref="E260:J260">E261+E262</f>
        <v>27075</v>
      </c>
      <c r="F260" s="32">
        <f t="shared" si="97"/>
        <v>27075</v>
      </c>
      <c r="G260" s="32">
        <f t="shared" si="97"/>
        <v>0</v>
      </c>
      <c r="H260" s="32">
        <f t="shared" si="97"/>
        <v>8294.85</v>
      </c>
      <c r="I260" s="32">
        <f t="shared" si="97"/>
        <v>8294.85</v>
      </c>
      <c r="J260" s="32">
        <f t="shared" si="97"/>
        <v>0</v>
      </c>
      <c r="K260" s="18">
        <f>H260/E260</f>
        <v>0.3063656509695291</v>
      </c>
      <c r="L260" s="2"/>
    </row>
    <row r="261" spans="1:12" ht="21.75" customHeight="1">
      <c r="A261" s="24"/>
      <c r="B261" s="24"/>
      <c r="C261" s="24"/>
      <c r="D261" s="14" t="s">
        <v>18</v>
      </c>
      <c r="E261" s="25">
        <f>SUM(F261:G261)</f>
        <v>0</v>
      </c>
      <c r="F261" s="25">
        <v>0</v>
      </c>
      <c r="G261" s="25">
        <v>0</v>
      </c>
      <c r="H261" s="25">
        <f>SUM(I261:J261)</f>
        <v>0</v>
      </c>
      <c r="I261" s="25">
        <v>0</v>
      </c>
      <c r="J261" s="25">
        <v>0</v>
      </c>
      <c r="K261" s="13">
        <v>0</v>
      </c>
      <c r="L261" s="2"/>
    </row>
    <row r="262" spans="1:12" ht="21.75" customHeight="1">
      <c r="A262" s="24"/>
      <c r="B262" s="24"/>
      <c r="C262" s="24"/>
      <c r="D262" s="14" t="s">
        <v>19</v>
      </c>
      <c r="E262" s="25">
        <f>SUM(F262:G262)</f>
        <v>27075</v>
      </c>
      <c r="F262" s="25">
        <v>27075</v>
      </c>
      <c r="G262" s="25">
        <v>0</v>
      </c>
      <c r="H262" s="25">
        <f>SUM(I262:J262)</f>
        <v>8294.85</v>
      </c>
      <c r="I262" s="25">
        <v>8294.85</v>
      </c>
      <c r="J262" s="25">
        <v>0</v>
      </c>
      <c r="K262" s="13">
        <f>H262/E262</f>
        <v>0.3063656509695291</v>
      </c>
      <c r="L262" s="2"/>
    </row>
    <row r="263" spans="1:12" ht="21.75" customHeight="1">
      <c r="A263" s="15"/>
      <c r="B263" s="15" t="s">
        <v>178</v>
      </c>
      <c r="C263" s="41"/>
      <c r="D263" s="16" t="s">
        <v>21</v>
      </c>
      <c r="E263" s="17">
        <f>E264+E267</f>
        <v>1541498</v>
      </c>
      <c r="F263" s="17">
        <f>F264</f>
        <v>139198</v>
      </c>
      <c r="G263" s="17">
        <f>G267</f>
        <v>1402300</v>
      </c>
      <c r="H263" s="17">
        <f>H264+H267</f>
        <v>1227321.96</v>
      </c>
      <c r="I263" s="17">
        <f>I264+I267</f>
        <v>95542.81</v>
      </c>
      <c r="J263" s="17">
        <f>J264+J267</f>
        <v>1131779.15</v>
      </c>
      <c r="K263" s="23">
        <f>H263/E263</f>
        <v>0.796187838064013</v>
      </c>
      <c r="L263" s="2"/>
    </row>
    <row r="264" spans="1:12" ht="21.75" customHeight="1">
      <c r="A264" s="24"/>
      <c r="B264" s="24"/>
      <c r="C264" s="24"/>
      <c r="D264" s="11" t="s">
        <v>105</v>
      </c>
      <c r="E264" s="25">
        <f aca="true" t="shared" si="98" ref="E264:J264">E265+E266</f>
        <v>139198</v>
      </c>
      <c r="F264" s="25">
        <f t="shared" si="98"/>
        <v>139198</v>
      </c>
      <c r="G264" s="25">
        <f t="shared" si="98"/>
        <v>0</v>
      </c>
      <c r="H264" s="25">
        <f t="shared" si="98"/>
        <v>95542.81</v>
      </c>
      <c r="I264" s="25">
        <f t="shared" si="98"/>
        <v>95542.81</v>
      </c>
      <c r="J264" s="25">
        <f t="shared" si="98"/>
        <v>0</v>
      </c>
      <c r="K264" s="13">
        <f>H264/E264</f>
        <v>0.6863806232848173</v>
      </c>
      <c r="L264" s="2"/>
    </row>
    <row r="265" spans="1:12" ht="21.75" customHeight="1">
      <c r="A265" s="24"/>
      <c r="B265" s="24"/>
      <c r="C265" s="24"/>
      <c r="D265" s="14" t="s">
        <v>18</v>
      </c>
      <c r="E265" s="25">
        <f>SUM(F265:G265)</f>
        <v>0</v>
      </c>
      <c r="F265" s="25">
        <v>0</v>
      </c>
      <c r="G265" s="25">
        <v>0</v>
      </c>
      <c r="H265" s="25">
        <f>SUM(I265:J265)</f>
        <v>0</v>
      </c>
      <c r="I265" s="25">
        <v>0</v>
      </c>
      <c r="J265" s="25">
        <v>0</v>
      </c>
      <c r="K265" s="13">
        <v>0</v>
      </c>
      <c r="L265" s="2"/>
    </row>
    <row r="266" spans="1:12" ht="21.75" customHeight="1">
      <c r="A266" s="24"/>
      <c r="B266" s="24"/>
      <c r="C266" s="24"/>
      <c r="D266" s="14" t="s">
        <v>19</v>
      </c>
      <c r="E266" s="25">
        <f>SUM(F266:G266)</f>
        <v>139198</v>
      </c>
      <c r="F266" s="25">
        <v>139198</v>
      </c>
      <c r="G266" s="25">
        <v>0</v>
      </c>
      <c r="H266" s="25">
        <f>SUM(I266:J266)</f>
        <v>95542.81</v>
      </c>
      <c r="I266" s="25">
        <v>95542.81</v>
      </c>
      <c r="J266" s="25">
        <v>0</v>
      </c>
      <c r="K266" s="13">
        <f aca="true" t="shared" si="99" ref="K266:K281">H266/E266</f>
        <v>0.6863806232848173</v>
      </c>
      <c r="L266" s="2"/>
    </row>
    <row r="267" spans="1:12" ht="21.75" customHeight="1">
      <c r="A267" s="24"/>
      <c r="B267" s="24"/>
      <c r="C267" s="24"/>
      <c r="D267" s="11" t="s">
        <v>179</v>
      </c>
      <c r="E267" s="25">
        <f>SUM(G267:G267)</f>
        <v>1402300</v>
      </c>
      <c r="F267" s="62">
        <v>0</v>
      </c>
      <c r="G267" s="25">
        <v>1402300</v>
      </c>
      <c r="H267" s="25">
        <f>SUM(I267:J267)</f>
        <v>1131779.15</v>
      </c>
      <c r="I267" s="25">
        <v>0</v>
      </c>
      <c r="J267" s="25">
        <v>1131779.15</v>
      </c>
      <c r="K267" s="13">
        <f t="shared" si="99"/>
        <v>0.8070877486985666</v>
      </c>
      <c r="L267" s="2"/>
    </row>
    <row r="268" spans="1:12" ht="36.75" customHeight="1">
      <c r="A268" s="24"/>
      <c r="B268" s="24"/>
      <c r="C268" s="24"/>
      <c r="D268" s="14" t="s">
        <v>33</v>
      </c>
      <c r="E268" s="25">
        <f>SUM(G268:G268)</f>
        <v>599783</v>
      </c>
      <c r="F268" s="62">
        <v>0</v>
      </c>
      <c r="G268" s="25">
        <v>599783</v>
      </c>
      <c r="H268" s="25">
        <f>SUM(I268:J268)</f>
        <v>390679.51</v>
      </c>
      <c r="I268" s="25">
        <v>0</v>
      </c>
      <c r="J268" s="25">
        <v>390679.51</v>
      </c>
      <c r="K268" s="13">
        <f t="shared" si="99"/>
        <v>0.6513680947942839</v>
      </c>
      <c r="L268" s="2"/>
    </row>
    <row r="269" spans="1:12" ht="29.25" customHeight="1">
      <c r="A269" s="3" t="s">
        <v>180</v>
      </c>
      <c r="B269" s="3"/>
      <c r="C269" s="3"/>
      <c r="D269" s="4" t="s">
        <v>181</v>
      </c>
      <c r="E269" s="21">
        <f aca="true" t="shared" si="100" ref="E269:J269">E270+E272</f>
        <v>648000</v>
      </c>
      <c r="F269" s="21">
        <f t="shared" si="100"/>
        <v>648000</v>
      </c>
      <c r="G269" s="21">
        <f t="shared" si="100"/>
        <v>0</v>
      </c>
      <c r="H269" s="21">
        <f t="shared" si="100"/>
        <v>648000</v>
      </c>
      <c r="I269" s="21">
        <f t="shared" si="100"/>
        <v>648000</v>
      </c>
      <c r="J269" s="21">
        <f t="shared" si="100"/>
        <v>0</v>
      </c>
      <c r="K269" s="22">
        <f t="shared" si="99"/>
        <v>1</v>
      </c>
      <c r="L269" s="2"/>
    </row>
    <row r="270" spans="1:12" ht="21.75" customHeight="1">
      <c r="A270" s="15"/>
      <c r="B270" s="15" t="s">
        <v>182</v>
      </c>
      <c r="C270" s="15"/>
      <c r="D270" s="16" t="s">
        <v>183</v>
      </c>
      <c r="E270" s="17">
        <f aca="true" t="shared" si="101" ref="E270:J270">E271</f>
        <v>426000</v>
      </c>
      <c r="F270" s="17">
        <f t="shared" si="101"/>
        <v>426000</v>
      </c>
      <c r="G270" s="17">
        <f t="shared" si="101"/>
        <v>0</v>
      </c>
      <c r="H270" s="17">
        <f t="shared" si="101"/>
        <v>426000</v>
      </c>
      <c r="I270" s="17">
        <f t="shared" si="101"/>
        <v>426000</v>
      </c>
      <c r="J270" s="17">
        <f t="shared" si="101"/>
        <v>0</v>
      </c>
      <c r="K270" s="23">
        <f t="shared" si="99"/>
        <v>1</v>
      </c>
      <c r="L270" s="2"/>
    </row>
    <row r="271" spans="1:12" ht="21.75" customHeight="1">
      <c r="A271" s="24"/>
      <c r="B271" s="24"/>
      <c r="C271" s="24"/>
      <c r="D271" s="11" t="s">
        <v>184</v>
      </c>
      <c r="E271" s="25">
        <f>SUM(F271:G271)</f>
        <v>426000</v>
      </c>
      <c r="F271" s="25">
        <v>426000</v>
      </c>
      <c r="G271" s="25">
        <v>0</v>
      </c>
      <c r="H271" s="25">
        <f>SUM(I271:J271)</f>
        <v>426000</v>
      </c>
      <c r="I271" s="25">
        <v>426000</v>
      </c>
      <c r="J271" s="25">
        <v>0</v>
      </c>
      <c r="K271" s="13">
        <f t="shared" si="99"/>
        <v>1</v>
      </c>
      <c r="L271" s="2"/>
    </row>
    <row r="272" spans="1:12" ht="21.75" customHeight="1">
      <c r="A272" s="15"/>
      <c r="B272" s="15" t="s">
        <v>185</v>
      </c>
      <c r="C272" s="15"/>
      <c r="D272" s="16" t="s">
        <v>186</v>
      </c>
      <c r="E272" s="17">
        <f aca="true" t="shared" si="102" ref="E272:J272">E273</f>
        <v>222000</v>
      </c>
      <c r="F272" s="17">
        <f t="shared" si="102"/>
        <v>222000</v>
      </c>
      <c r="G272" s="17">
        <f t="shared" si="102"/>
        <v>0</v>
      </c>
      <c r="H272" s="17">
        <f t="shared" si="102"/>
        <v>222000</v>
      </c>
      <c r="I272" s="17">
        <f t="shared" si="102"/>
        <v>222000</v>
      </c>
      <c r="J272" s="17">
        <f t="shared" si="102"/>
        <v>0</v>
      </c>
      <c r="K272" s="23">
        <f t="shared" si="99"/>
        <v>1</v>
      </c>
      <c r="L272" s="2"/>
    </row>
    <row r="273" spans="1:12" ht="21.75" customHeight="1">
      <c r="A273" s="24"/>
      <c r="B273" s="24"/>
      <c r="C273" s="24"/>
      <c r="D273" s="11" t="s">
        <v>184</v>
      </c>
      <c r="E273" s="25">
        <f>SUM(F273:G273)</f>
        <v>222000</v>
      </c>
      <c r="F273" s="25">
        <v>222000</v>
      </c>
      <c r="G273" s="25">
        <v>0</v>
      </c>
      <c r="H273" s="25">
        <f>SUM(I273:J273)</f>
        <v>222000</v>
      </c>
      <c r="I273" s="25">
        <v>222000</v>
      </c>
      <c r="J273" s="25">
        <v>0</v>
      </c>
      <c r="K273" s="13">
        <f t="shared" si="99"/>
        <v>1</v>
      </c>
      <c r="L273" s="2"/>
    </row>
    <row r="274" spans="1:12" ht="21.75" customHeight="1">
      <c r="A274" s="3" t="s">
        <v>187</v>
      </c>
      <c r="B274" s="3"/>
      <c r="C274" s="3"/>
      <c r="D274" s="4" t="s">
        <v>188</v>
      </c>
      <c r="E274" s="21">
        <f aca="true" t="shared" si="103" ref="E274:J274">E279+E275</f>
        <v>153408</v>
      </c>
      <c r="F274" s="21">
        <f t="shared" si="103"/>
        <v>153408</v>
      </c>
      <c r="G274" s="21">
        <f t="shared" si="103"/>
        <v>0</v>
      </c>
      <c r="H274" s="21">
        <f t="shared" si="103"/>
        <v>134951.33000000002</v>
      </c>
      <c r="I274" s="21">
        <f t="shared" si="103"/>
        <v>134951.33000000002</v>
      </c>
      <c r="J274" s="21">
        <f t="shared" si="103"/>
        <v>0</v>
      </c>
      <c r="K274" s="22">
        <f t="shared" si="99"/>
        <v>0.8796889992699208</v>
      </c>
      <c r="L274" s="2"/>
    </row>
    <row r="275" spans="1:12" ht="21.75" customHeight="1">
      <c r="A275" s="15"/>
      <c r="B275" s="15" t="s">
        <v>189</v>
      </c>
      <c r="C275" s="15"/>
      <c r="D275" s="16" t="s">
        <v>190</v>
      </c>
      <c r="E275" s="17">
        <f aca="true" t="shared" si="104" ref="E275:J275">E276</f>
        <v>103408</v>
      </c>
      <c r="F275" s="17">
        <f t="shared" si="104"/>
        <v>103408</v>
      </c>
      <c r="G275" s="17">
        <f t="shared" si="104"/>
        <v>0</v>
      </c>
      <c r="H275" s="17">
        <f t="shared" si="104"/>
        <v>84951.33</v>
      </c>
      <c r="I275" s="17">
        <f t="shared" si="104"/>
        <v>84951.33</v>
      </c>
      <c r="J275" s="17">
        <f t="shared" si="104"/>
        <v>0</v>
      </c>
      <c r="K275" s="23">
        <f t="shared" si="99"/>
        <v>0.8215160335757389</v>
      </c>
      <c r="L275" s="2"/>
    </row>
    <row r="276" spans="1:12" ht="21.75" customHeight="1">
      <c r="A276" s="19"/>
      <c r="B276" s="19"/>
      <c r="C276" s="19"/>
      <c r="D276" s="11" t="s">
        <v>170</v>
      </c>
      <c r="E276" s="12">
        <f aca="true" t="shared" si="105" ref="E276:J276">E277+E278</f>
        <v>103408</v>
      </c>
      <c r="F276" s="12">
        <f t="shared" si="105"/>
        <v>103408</v>
      </c>
      <c r="G276" s="12">
        <f t="shared" si="105"/>
        <v>0</v>
      </c>
      <c r="H276" s="12">
        <f t="shared" si="105"/>
        <v>84951.33</v>
      </c>
      <c r="I276" s="12">
        <f t="shared" si="105"/>
        <v>84951.33</v>
      </c>
      <c r="J276" s="12">
        <f t="shared" si="105"/>
        <v>0</v>
      </c>
      <c r="K276" s="20">
        <f t="shared" si="99"/>
        <v>0.8215160335757389</v>
      </c>
      <c r="L276" s="2"/>
    </row>
    <row r="277" spans="1:12" ht="21.75" customHeight="1">
      <c r="A277" s="19"/>
      <c r="B277" s="19"/>
      <c r="C277" s="19"/>
      <c r="D277" s="14" t="s">
        <v>18</v>
      </c>
      <c r="E277" s="27">
        <f>SUM(F277:G277)</f>
        <v>42408</v>
      </c>
      <c r="F277" s="27">
        <v>42408</v>
      </c>
      <c r="G277" s="27">
        <v>0</v>
      </c>
      <c r="H277" s="27">
        <f>SUM(I277:J277)</f>
        <v>29450.34</v>
      </c>
      <c r="I277" s="27">
        <v>29450.34</v>
      </c>
      <c r="J277" s="27">
        <v>0</v>
      </c>
      <c r="K277" s="28">
        <f t="shared" si="99"/>
        <v>0.6944524617996605</v>
      </c>
      <c r="L277" s="2"/>
    </row>
    <row r="278" spans="1:12" ht="21.75" customHeight="1">
      <c r="A278" s="19"/>
      <c r="B278" s="19"/>
      <c r="C278" s="19"/>
      <c r="D278" s="14" t="s">
        <v>19</v>
      </c>
      <c r="E278" s="27">
        <f>SUM(F278:G278)</f>
        <v>61000</v>
      </c>
      <c r="F278" s="27">
        <v>61000</v>
      </c>
      <c r="G278" s="27">
        <v>0</v>
      </c>
      <c r="H278" s="27">
        <f>SUM(I278:J278)</f>
        <v>55500.99</v>
      </c>
      <c r="I278" s="27">
        <v>55500.99</v>
      </c>
      <c r="J278" s="27">
        <v>0</v>
      </c>
      <c r="K278" s="28">
        <f t="shared" si="99"/>
        <v>0.9098522950819672</v>
      </c>
      <c r="L278" s="2"/>
    </row>
    <row r="279" spans="1:12" ht="21.75" customHeight="1">
      <c r="A279" s="19"/>
      <c r="B279" s="7" t="s">
        <v>191</v>
      </c>
      <c r="C279" s="7"/>
      <c r="D279" s="38" t="s">
        <v>192</v>
      </c>
      <c r="E279" s="42">
        <f>E280</f>
        <v>50000</v>
      </c>
      <c r="F279" s="42">
        <f>F280</f>
        <v>50000</v>
      </c>
      <c r="G279" s="42">
        <v>0</v>
      </c>
      <c r="H279" s="42">
        <f>H280</f>
        <v>50000</v>
      </c>
      <c r="I279" s="42">
        <f>I280</f>
        <v>50000</v>
      </c>
      <c r="J279" s="42">
        <v>0</v>
      </c>
      <c r="K279" s="40">
        <f t="shared" si="99"/>
        <v>1</v>
      </c>
      <c r="L279" s="2"/>
    </row>
    <row r="280" spans="1:12" ht="21.75" customHeight="1">
      <c r="A280" s="19"/>
      <c r="B280" s="19"/>
      <c r="C280" s="19"/>
      <c r="D280" s="11" t="s">
        <v>184</v>
      </c>
      <c r="E280" s="12">
        <f>F280</f>
        <v>50000</v>
      </c>
      <c r="F280" s="12">
        <v>50000</v>
      </c>
      <c r="G280" s="12">
        <v>0</v>
      </c>
      <c r="H280" s="12">
        <f>I280</f>
        <v>50000</v>
      </c>
      <c r="I280" s="12">
        <v>50000</v>
      </c>
      <c r="J280" s="12">
        <v>0</v>
      </c>
      <c r="K280" s="20">
        <f t="shared" si="99"/>
        <v>1</v>
      </c>
      <c r="L280" s="2"/>
    </row>
    <row r="281" spans="1:12" ht="26.25" customHeight="1">
      <c r="A281" s="108" t="s">
        <v>193</v>
      </c>
      <c r="B281" s="108"/>
      <c r="C281" s="108"/>
      <c r="D281" s="108"/>
      <c r="E281" s="63">
        <f aca="true" t="shared" si="106" ref="E281:J281">E274+E269+E241+E230+E183+E166+E131+E126+E121+E106+E76+E48+E39+E30+E17+E8+E101</f>
        <v>23792140.360000003</v>
      </c>
      <c r="F281" s="63">
        <f t="shared" si="106"/>
        <v>22384840.360000003</v>
      </c>
      <c r="G281" s="63">
        <f t="shared" si="106"/>
        <v>1407300</v>
      </c>
      <c r="H281" s="63">
        <f t="shared" si="106"/>
        <v>21569388.53</v>
      </c>
      <c r="I281" s="63">
        <f t="shared" si="106"/>
        <v>20437609.380000003</v>
      </c>
      <c r="J281" s="63">
        <f t="shared" si="106"/>
        <v>1131779.15</v>
      </c>
      <c r="K281" s="64">
        <f t="shared" si="99"/>
        <v>0.9065762139779171</v>
      </c>
      <c r="L281" s="2"/>
    </row>
    <row r="285" ht="19.5" customHeight="1"/>
    <row r="286" ht="19.5" customHeight="1"/>
    <row r="287" ht="19.5" customHeight="1"/>
    <row r="288" ht="19.5" customHeight="1"/>
    <row r="289" ht="24.75" customHeight="1"/>
    <row r="292" ht="19.5" customHeight="1"/>
    <row r="293" ht="19.5" customHeight="1"/>
    <row r="294" ht="19.5" customHeight="1"/>
    <row r="295" ht="19.5" customHeight="1"/>
    <row r="296" ht="33.75" customHeight="1"/>
    <row r="297" ht="19.5" customHeight="1"/>
    <row r="298" ht="27" customHeight="1"/>
    <row r="299" ht="26.25" customHeight="1"/>
  </sheetData>
  <sheetProtection selectLockedCells="1" selectUnlockedCells="1"/>
  <mergeCells count="14">
    <mergeCell ref="F6:G6"/>
    <mergeCell ref="H6:H7"/>
    <mergeCell ref="I6:J6"/>
    <mergeCell ref="A281:D281"/>
    <mergeCell ref="I1:K1"/>
    <mergeCell ref="A3:K3"/>
    <mergeCell ref="A5:A7"/>
    <mergeCell ref="B5:B7"/>
    <mergeCell ref="C5:C7"/>
    <mergeCell ref="D5:D7"/>
    <mergeCell ref="E5:G5"/>
    <mergeCell ref="H5:J5"/>
    <mergeCell ref="K5:K7"/>
    <mergeCell ref="E6:E7"/>
  </mergeCells>
  <printOptions/>
  <pageMargins left="0.7083333333333334" right="0.7083333333333334" top="0.7479166666666667" bottom="0.31527777777777777" header="0.5118055555555555" footer="0.5118055555555555"/>
  <pageSetup firstPageNumber="23" useFirstPageNumber="1"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59765625" defaultRowHeight="14.25"/>
  <cols>
    <col min="1" max="2" width="8.59765625" style="0" customWidth="1"/>
    <col min="3" max="3" width="27.69921875" style="0" customWidth="1"/>
    <col min="4" max="4" width="13" style="0" customWidth="1"/>
    <col min="5" max="5" width="13.5" style="0" customWidth="1"/>
  </cols>
  <sheetData>
    <row r="2" ht="33" customHeight="1"/>
    <row r="3" ht="22.5" customHeight="1"/>
    <row r="4" ht="21.75" customHeight="1"/>
    <row r="6" ht="20.25" customHeight="1"/>
    <row r="7" ht="21.75" customHeight="1"/>
    <row r="8" ht="33" customHeight="1"/>
    <row r="9" ht="33" customHeight="1"/>
    <row r="10" ht="31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D39" sqref="D39"/>
    </sheetView>
  </sheetViews>
  <sheetFormatPr defaultColWidth="10.5" defaultRowHeight="14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="110" zoomScaleNormal="110" zoomScalePageLayoutView="0" workbookViewId="0" topLeftCell="A165">
      <selection activeCell="G167" sqref="G167"/>
    </sheetView>
  </sheetViews>
  <sheetFormatPr defaultColWidth="8.59765625" defaultRowHeight="14.25"/>
  <cols>
    <col min="1" max="1" width="4.8984375" style="0" customWidth="1"/>
    <col min="2" max="2" width="6" style="0" customWidth="1"/>
    <col min="3" max="3" width="0" style="0" hidden="1" customWidth="1"/>
    <col min="4" max="4" width="35.5" style="0" customWidth="1"/>
    <col min="5" max="5" width="12.69921875" style="0" customWidth="1"/>
    <col min="6" max="6" width="12.8984375" style="0" customWidth="1"/>
    <col min="7" max="7" width="12.19921875" style="0" customWidth="1"/>
    <col min="8" max="8" width="12.5" style="0" customWidth="1"/>
    <col min="9" max="9" width="12.09765625" style="0" customWidth="1"/>
    <col min="10" max="10" width="11.5" style="0" customWidth="1"/>
    <col min="11" max="12" width="8.59765625" style="0" customWidth="1"/>
    <col min="13" max="13" width="14.69921875" style="0" customWidth="1"/>
  </cols>
  <sheetData>
    <row r="1" spans="9:11" ht="32.25" customHeight="1">
      <c r="I1" s="109" t="s">
        <v>194</v>
      </c>
      <c r="J1" s="109"/>
      <c r="K1" s="109"/>
    </row>
    <row r="2" spans="9:11" ht="14.25">
      <c r="I2" s="65"/>
      <c r="J2" s="65"/>
      <c r="K2" s="65"/>
    </row>
    <row r="3" spans="1:11" ht="18">
      <c r="A3" s="106" t="s">
        <v>195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5" spans="1:11" ht="18.75" customHeight="1">
      <c r="A5" s="110" t="s">
        <v>2</v>
      </c>
      <c r="B5" s="110" t="s">
        <v>3</v>
      </c>
      <c r="C5" s="110" t="s">
        <v>4</v>
      </c>
      <c r="D5" s="110" t="s">
        <v>5</v>
      </c>
      <c r="E5" s="107" t="s">
        <v>196</v>
      </c>
      <c r="F5" s="107"/>
      <c r="G5" s="107"/>
      <c r="H5" s="107" t="s">
        <v>197</v>
      </c>
      <c r="I5" s="107"/>
      <c r="J5" s="107"/>
      <c r="K5" s="110" t="s">
        <v>8</v>
      </c>
    </row>
    <row r="6" spans="1:11" ht="17.25" customHeight="1">
      <c r="A6" s="110"/>
      <c r="B6" s="110"/>
      <c r="C6" s="110"/>
      <c r="D6" s="110"/>
      <c r="E6" s="110" t="s">
        <v>9</v>
      </c>
      <c r="F6" s="107" t="s">
        <v>10</v>
      </c>
      <c r="G6" s="107"/>
      <c r="H6" s="110" t="s">
        <v>9</v>
      </c>
      <c r="I6" s="107" t="s">
        <v>10</v>
      </c>
      <c r="J6" s="107"/>
      <c r="K6" s="110"/>
    </row>
    <row r="7" spans="1:11" ht="30.75" customHeight="1">
      <c r="A7" s="110"/>
      <c r="B7" s="110"/>
      <c r="C7" s="110"/>
      <c r="D7" s="110"/>
      <c r="E7" s="110"/>
      <c r="F7" s="66" t="s">
        <v>198</v>
      </c>
      <c r="G7" s="66" t="s">
        <v>199</v>
      </c>
      <c r="H7" s="110"/>
      <c r="I7" s="66" t="s">
        <v>198</v>
      </c>
      <c r="J7" s="66" t="s">
        <v>199</v>
      </c>
      <c r="K7" s="110"/>
    </row>
    <row r="8" spans="1:11" ht="20.25" customHeight="1">
      <c r="A8" s="67" t="s">
        <v>13</v>
      </c>
      <c r="B8" s="67"/>
      <c r="C8" s="67"/>
      <c r="D8" s="68" t="s">
        <v>14</v>
      </c>
      <c r="E8" s="69">
        <f aca="true" t="shared" si="0" ref="E8:J8">E9</f>
        <v>35229.17</v>
      </c>
      <c r="F8" s="69">
        <f t="shared" si="0"/>
        <v>35229.17</v>
      </c>
      <c r="G8" s="69">
        <f t="shared" si="0"/>
        <v>0</v>
      </c>
      <c r="H8" s="69">
        <f t="shared" si="0"/>
        <v>35275.479999999996</v>
      </c>
      <c r="I8" s="69">
        <f t="shared" si="0"/>
        <v>35275.479999999996</v>
      </c>
      <c r="J8" s="69">
        <f t="shared" si="0"/>
        <v>0</v>
      </c>
      <c r="K8" s="70">
        <f aca="true" t="shared" si="1" ref="K8:K14">H8/E8</f>
        <v>1.001314535653267</v>
      </c>
    </row>
    <row r="9" spans="1:11" ht="20.25" customHeight="1">
      <c r="A9" s="71"/>
      <c r="B9" s="71" t="s">
        <v>20</v>
      </c>
      <c r="C9" s="71"/>
      <c r="D9" s="72" t="s">
        <v>21</v>
      </c>
      <c r="E9" s="73">
        <f aca="true" t="shared" si="2" ref="E9:J9">SUM(E10:E11)</f>
        <v>35229.17</v>
      </c>
      <c r="F9" s="73">
        <f t="shared" si="2"/>
        <v>35229.17</v>
      </c>
      <c r="G9" s="73">
        <f t="shared" si="2"/>
        <v>0</v>
      </c>
      <c r="H9" s="73">
        <f t="shared" si="2"/>
        <v>35275.479999999996</v>
      </c>
      <c r="I9" s="73">
        <f t="shared" si="2"/>
        <v>35275.479999999996</v>
      </c>
      <c r="J9" s="73">
        <f t="shared" si="2"/>
        <v>0</v>
      </c>
      <c r="K9" s="74">
        <f t="shared" si="1"/>
        <v>1.001314535653267</v>
      </c>
    </row>
    <row r="10" spans="1:11" ht="53.25" customHeight="1">
      <c r="A10" s="75"/>
      <c r="B10" s="75"/>
      <c r="C10" s="75">
        <v>750</v>
      </c>
      <c r="D10" s="76" t="s">
        <v>200</v>
      </c>
      <c r="E10" s="77">
        <f>SUM(F10:G10)</f>
        <v>500</v>
      </c>
      <c r="F10" s="77">
        <v>500</v>
      </c>
      <c r="G10" s="77">
        <v>0</v>
      </c>
      <c r="H10" s="77">
        <f>SUM(I10:J10)</f>
        <v>546.31</v>
      </c>
      <c r="I10" s="77">
        <v>546.31</v>
      </c>
      <c r="J10" s="77">
        <v>0</v>
      </c>
      <c r="K10" s="78">
        <f t="shared" si="1"/>
        <v>1.09262</v>
      </c>
    </row>
    <row r="11" spans="1:11" ht="52.5" customHeight="1">
      <c r="A11" s="75"/>
      <c r="B11" s="75"/>
      <c r="C11" s="75">
        <v>2010</v>
      </c>
      <c r="D11" s="76" t="s">
        <v>201</v>
      </c>
      <c r="E11" s="77">
        <f>SUM(F11:G11)</f>
        <v>34729.17</v>
      </c>
      <c r="F11" s="77">
        <v>34729.17</v>
      </c>
      <c r="G11" s="77">
        <v>0</v>
      </c>
      <c r="H11" s="77">
        <f>SUM(I11:J11)</f>
        <v>34729.17</v>
      </c>
      <c r="I11" s="77">
        <f>F11</f>
        <v>34729.17</v>
      </c>
      <c r="J11" s="77">
        <v>0</v>
      </c>
      <c r="K11" s="78">
        <f t="shared" si="1"/>
        <v>1</v>
      </c>
    </row>
    <row r="12" spans="1:11" ht="19.5" customHeight="1">
      <c r="A12" s="67">
        <v>600</v>
      </c>
      <c r="B12" s="67"/>
      <c r="C12" s="67"/>
      <c r="D12" s="68" t="s">
        <v>23</v>
      </c>
      <c r="E12" s="69">
        <f>E13</f>
        <v>3000</v>
      </c>
      <c r="F12" s="69">
        <f>F13</f>
        <v>3000</v>
      </c>
      <c r="G12" s="69">
        <f>G13</f>
        <v>0</v>
      </c>
      <c r="H12" s="69">
        <f>H13+H15</f>
        <v>3099.17</v>
      </c>
      <c r="I12" s="69">
        <f>I13+I15</f>
        <v>3099.17</v>
      </c>
      <c r="J12" s="69">
        <f>J13+J15</f>
        <v>0</v>
      </c>
      <c r="K12" s="79">
        <f t="shared" si="1"/>
        <v>1.0330566666666667</v>
      </c>
    </row>
    <row r="13" spans="1:11" ht="42.75" customHeight="1">
      <c r="A13" s="75"/>
      <c r="B13" s="71">
        <v>60016</v>
      </c>
      <c r="C13" s="71"/>
      <c r="D13" s="72" t="s">
        <v>30</v>
      </c>
      <c r="E13" s="73">
        <f aca="true" t="shared" si="3" ref="E13:J13">SUM(E14:E14)</f>
        <v>3000</v>
      </c>
      <c r="F13" s="73">
        <f t="shared" si="3"/>
        <v>3000</v>
      </c>
      <c r="G13" s="73">
        <f t="shared" si="3"/>
        <v>0</v>
      </c>
      <c r="H13" s="73">
        <f t="shared" si="3"/>
        <v>2991.36</v>
      </c>
      <c r="I13" s="73">
        <f t="shared" si="3"/>
        <v>2991.36</v>
      </c>
      <c r="J13" s="73">
        <f t="shared" si="3"/>
        <v>0</v>
      </c>
      <c r="K13" s="80">
        <f t="shared" si="1"/>
        <v>0.99712</v>
      </c>
    </row>
    <row r="14" spans="1:11" ht="29.25" customHeight="1">
      <c r="A14" s="75"/>
      <c r="B14" s="75"/>
      <c r="C14" s="75"/>
      <c r="D14" s="76" t="s">
        <v>202</v>
      </c>
      <c r="E14" s="77">
        <f>F14</f>
        <v>3000</v>
      </c>
      <c r="F14" s="77">
        <v>3000</v>
      </c>
      <c r="G14" s="77">
        <v>0</v>
      </c>
      <c r="H14" s="77">
        <f>I14</f>
        <v>2991.36</v>
      </c>
      <c r="I14" s="77">
        <v>2991.36</v>
      </c>
      <c r="J14" s="77">
        <v>0</v>
      </c>
      <c r="K14" s="78">
        <f t="shared" si="1"/>
        <v>0.99712</v>
      </c>
    </row>
    <row r="15" spans="1:11" ht="19.5" customHeight="1">
      <c r="A15" s="75"/>
      <c r="B15" s="71">
        <v>60095</v>
      </c>
      <c r="C15" s="71"/>
      <c r="D15" s="72" t="s">
        <v>21</v>
      </c>
      <c r="E15" s="73">
        <f>E16</f>
        <v>0</v>
      </c>
      <c r="F15" s="73">
        <f>F16</f>
        <v>0</v>
      </c>
      <c r="G15" s="73">
        <f>G16</f>
        <v>0</v>
      </c>
      <c r="H15" s="73">
        <f>I15</f>
        <v>107.81</v>
      </c>
      <c r="I15" s="73">
        <f>SUM(H16,H17)</f>
        <v>107.81</v>
      </c>
      <c r="J15" s="73">
        <f>J16</f>
        <v>0</v>
      </c>
      <c r="K15" s="78" t="s">
        <v>203</v>
      </c>
    </row>
    <row r="16" spans="1:11" ht="19.5" customHeight="1">
      <c r="A16" s="75"/>
      <c r="B16" s="75"/>
      <c r="C16" s="75"/>
      <c r="D16" s="76" t="s">
        <v>204</v>
      </c>
      <c r="E16" s="77">
        <f>SUM(F16:G16)</f>
        <v>0</v>
      </c>
      <c r="F16" s="77">
        <v>0</v>
      </c>
      <c r="G16" s="77">
        <v>0</v>
      </c>
      <c r="H16" s="77">
        <f>I16</f>
        <v>106.8</v>
      </c>
      <c r="I16" s="77">
        <v>106.8</v>
      </c>
      <c r="J16" s="77">
        <v>0</v>
      </c>
      <c r="K16" s="78" t="s">
        <v>203</v>
      </c>
    </row>
    <row r="17" spans="1:11" ht="19.5" customHeight="1">
      <c r="A17" s="75"/>
      <c r="B17" s="75"/>
      <c r="C17" s="75"/>
      <c r="D17" s="76" t="s">
        <v>205</v>
      </c>
      <c r="E17" s="77">
        <v>0</v>
      </c>
      <c r="F17" s="77">
        <v>0</v>
      </c>
      <c r="G17" s="77">
        <v>0</v>
      </c>
      <c r="H17" s="77">
        <v>1.01</v>
      </c>
      <c r="I17" s="77">
        <v>1.01</v>
      </c>
      <c r="J17" s="77">
        <v>0</v>
      </c>
      <c r="K17" s="78" t="s">
        <v>203</v>
      </c>
    </row>
    <row r="18" spans="1:11" ht="19.5" customHeight="1">
      <c r="A18" s="81">
        <v>700</v>
      </c>
      <c r="B18" s="81"/>
      <c r="C18" s="81"/>
      <c r="D18" s="82" t="s">
        <v>35</v>
      </c>
      <c r="E18" s="83">
        <f aca="true" t="shared" si="4" ref="E18:J18">E19+E24</f>
        <v>2141000</v>
      </c>
      <c r="F18" s="83">
        <f t="shared" si="4"/>
        <v>1167000</v>
      </c>
      <c r="G18" s="83">
        <f t="shared" si="4"/>
        <v>974000</v>
      </c>
      <c r="H18" s="83">
        <f t="shared" si="4"/>
        <v>1259219.4300000002</v>
      </c>
      <c r="I18" s="83">
        <f t="shared" si="4"/>
        <v>809177.31</v>
      </c>
      <c r="J18" s="83">
        <f t="shared" si="4"/>
        <v>450042.12000000005</v>
      </c>
      <c r="K18" s="84">
        <f>H18/E18</f>
        <v>0.58814546006539</v>
      </c>
    </row>
    <row r="19" spans="1:11" ht="19.5" customHeight="1">
      <c r="A19" s="85"/>
      <c r="B19" s="85">
        <v>70004</v>
      </c>
      <c r="C19" s="85"/>
      <c r="D19" s="86" t="s">
        <v>37</v>
      </c>
      <c r="E19" s="87">
        <f>SUM(E21:E22)</f>
        <v>1000000</v>
      </c>
      <c r="F19" s="87">
        <f>SUM(F21:F22)</f>
        <v>1000000</v>
      </c>
      <c r="G19" s="87">
        <f>SUM(G21:G22)</f>
        <v>0</v>
      </c>
      <c r="H19" s="87">
        <f>SUM(H20:H23)</f>
        <v>680318.99</v>
      </c>
      <c r="I19" s="87">
        <f>SUM(I20:I23)</f>
        <v>680318.99</v>
      </c>
      <c r="J19" s="87">
        <f>SUM(J21:J22)</f>
        <v>0</v>
      </c>
      <c r="K19" s="80">
        <f>H19/E19</f>
        <v>0.68031899</v>
      </c>
    </row>
    <row r="20" spans="1:11" ht="29.25" customHeight="1">
      <c r="A20" s="85"/>
      <c r="B20" s="85"/>
      <c r="C20" s="85"/>
      <c r="D20" s="88" t="s">
        <v>206</v>
      </c>
      <c r="E20" s="89">
        <v>0</v>
      </c>
      <c r="F20" s="89">
        <v>0</v>
      </c>
      <c r="G20" s="89">
        <v>0</v>
      </c>
      <c r="H20" s="89">
        <f>I20</f>
        <v>1056</v>
      </c>
      <c r="I20" s="89">
        <v>1056</v>
      </c>
      <c r="J20" s="89">
        <v>0</v>
      </c>
      <c r="K20" s="78" t="s">
        <v>203</v>
      </c>
    </row>
    <row r="21" spans="1:11" ht="60" customHeight="1">
      <c r="A21" s="90"/>
      <c r="B21" s="90"/>
      <c r="C21" s="90">
        <v>750</v>
      </c>
      <c r="D21" s="88" t="s">
        <v>200</v>
      </c>
      <c r="E21" s="89">
        <f>SUM(F21:G21)</f>
        <v>1000000</v>
      </c>
      <c r="F21" s="89">
        <v>1000000</v>
      </c>
      <c r="G21" s="89">
        <v>0</v>
      </c>
      <c r="H21" s="89">
        <f>I21</f>
        <v>674596.39</v>
      </c>
      <c r="I21" s="89">
        <v>674596.39</v>
      </c>
      <c r="J21" s="89">
        <v>0</v>
      </c>
      <c r="K21" s="78">
        <f>H21/E21</f>
        <v>0.67459639</v>
      </c>
    </row>
    <row r="22" spans="1:11" ht="29.25" customHeight="1">
      <c r="A22" s="90"/>
      <c r="B22" s="90"/>
      <c r="C22" s="90">
        <v>920</v>
      </c>
      <c r="D22" s="88" t="s">
        <v>205</v>
      </c>
      <c r="E22" s="89">
        <f>SUM(F22:G22)</f>
        <v>0</v>
      </c>
      <c r="F22" s="89">
        <v>0</v>
      </c>
      <c r="G22" s="89">
        <v>0</v>
      </c>
      <c r="H22" s="89">
        <f>SUM(I22:J22)</f>
        <v>478.33</v>
      </c>
      <c r="I22" s="89">
        <v>478.33</v>
      </c>
      <c r="J22" s="89">
        <v>0</v>
      </c>
      <c r="K22" s="78" t="s">
        <v>203</v>
      </c>
    </row>
    <row r="23" spans="1:11" ht="29.25" customHeight="1">
      <c r="A23" s="90"/>
      <c r="B23" s="90"/>
      <c r="C23" s="90"/>
      <c r="D23" s="88" t="s">
        <v>207</v>
      </c>
      <c r="E23" s="89">
        <v>0</v>
      </c>
      <c r="F23" s="89">
        <v>0</v>
      </c>
      <c r="G23" s="89">
        <v>0</v>
      </c>
      <c r="H23" s="89">
        <f>I23</f>
        <v>4188.27</v>
      </c>
      <c r="I23" s="89">
        <v>4188.27</v>
      </c>
      <c r="J23" s="89">
        <v>0</v>
      </c>
      <c r="K23" s="78" t="s">
        <v>203</v>
      </c>
    </row>
    <row r="24" spans="1:11" ht="19.5" customHeight="1">
      <c r="A24" s="85"/>
      <c r="B24" s="85">
        <v>70005</v>
      </c>
      <c r="C24" s="90"/>
      <c r="D24" s="86" t="s">
        <v>40</v>
      </c>
      <c r="E24" s="87">
        <f aca="true" t="shared" si="5" ref="E24:J24">SUM(E25:E33)</f>
        <v>1141000</v>
      </c>
      <c r="F24" s="87">
        <f t="shared" si="5"/>
        <v>167000</v>
      </c>
      <c r="G24" s="87">
        <f t="shared" si="5"/>
        <v>974000</v>
      </c>
      <c r="H24" s="87">
        <f t="shared" si="5"/>
        <v>578900.4400000001</v>
      </c>
      <c r="I24" s="87">
        <f t="shared" si="5"/>
        <v>128858.32</v>
      </c>
      <c r="J24" s="87">
        <f t="shared" si="5"/>
        <v>450042.12000000005</v>
      </c>
      <c r="K24" s="80">
        <f>H24/E24</f>
        <v>0.5073623488168274</v>
      </c>
    </row>
    <row r="25" spans="1:11" ht="30" customHeight="1">
      <c r="A25" s="90"/>
      <c r="B25" s="90"/>
      <c r="C25" s="90">
        <v>470</v>
      </c>
      <c r="D25" s="88" t="s">
        <v>208</v>
      </c>
      <c r="E25" s="89">
        <f>SUM(F25:G25)</f>
        <v>76000</v>
      </c>
      <c r="F25" s="89">
        <v>76000</v>
      </c>
      <c r="G25" s="89">
        <v>0</v>
      </c>
      <c r="H25" s="89">
        <f aca="true" t="shared" si="6" ref="H25:H30">SUM(I25:J25)</f>
        <v>31216.77</v>
      </c>
      <c r="I25" s="89">
        <v>31216.77</v>
      </c>
      <c r="J25" s="89">
        <v>0</v>
      </c>
      <c r="K25" s="78">
        <f>H25/E25</f>
        <v>0.41074697368421054</v>
      </c>
    </row>
    <row r="26" spans="1:11" ht="23.25" customHeight="1">
      <c r="A26" s="90"/>
      <c r="B26" s="90"/>
      <c r="C26" s="90">
        <v>690</v>
      </c>
      <c r="D26" s="88" t="s">
        <v>206</v>
      </c>
      <c r="E26" s="89">
        <v>0</v>
      </c>
      <c r="F26" s="89">
        <v>0</v>
      </c>
      <c r="G26" s="89">
        <v>0</v>
      </c>
      <c r="H26" s="89">
        <f t="shared" si="6"/>
        <v>6229.33</v>
      </c>
      <c r="I26" s="89">
        <v>6229.33</v>
      </c>
      <c r="J26" s="89">
        <v>0</v>
      </c>
      <c r="K26" s="78" t="s">
        <v>203</v>
      </c>
    </row>
    <row r="27" spans="1:11" ht="49.5" customHeight="1">
      <c r="A27" s="90"/>
      <c r="B27" s="90"/>
      <c r="C27" s="90">
        <v>750</v>
      </c>
      <c r="D27" s="88" t="s">
        <v>200</v>
      </c>
      <c r="E27" s="89">
        <f>SUM(F27:G27)</f>
        <v>85000</v>
      </c>
      <c r="F27" s="89">
        <v>85000</v>
      </c>
      <c r="G27" s="89">
        <v>0</v>
      </c>
      <c r="H27" s="89">
        <f t="shared" si="6"/>
        <v>88705.71</v>
      </c>
      <c r="I27" s="89">
        <v>88705.71</v>
      </c>
      <c r="J27" s="89">
        <v>0</v>
      </c>
      <c r="K27" s="78">
        <f>H27/E27</f>
        <v>1.0435965882352942</v>
      </c>
    </row>
    <row r="28" spans="1:11" ht="39.75" customHeight="1">
      <c r="A28" s="90"/>
      <c r="B28" s="90"/>
      <c r="C28" s="90">
        <v>760</v>
      </c>
      <c r="D28" s="88" t="s">
        <v>209</v>
      </c>
      <c r="E28" s="89">
        <f>SUM(F28:G28)</f>
        <v>10000</v>
      </c>
      <c r="F28" s="89">
        <v>0</v>
      </c>
      <c r="G28" s="89">
        <v>10000</v>
      </c>
      <c r="H28" s="89">
        <f t="shared" si="6"/>
        <v>0</v>
      </c>
      <c r="I28" s="89">
        <v>0</v>
      </c>
      <c r="J28" s="89">
        <v>0</v>
      </c>
      <c r="K28" s="78">
        <f>H28/E28</f>
        <v>0</v>
      </c>
    </row>
    <row r="29" spans="1:11" ht="28.5" customHeight="1">
      <c r="A29" s="90"/>
      <c r="B29" s="90"/>
      <c r="C29" s="90">
        <v>770</v>
      </c>
      <c r="D29" s="88" t="s">
        <v>210</v>
      </c>
      <c r="E29" s="89">
        <f>SUM(F29:G29)</f>
        <v>964000</v>
      </c>
      <c r="F29" s="89">
        <v>0</v>
      </c>
      <c r="G29" s="89">
        <v>964000</v>
      </c>
      <c r="H29" s="89">
        <f t="shared" si="6"/>
        <v>449790.09</v>
      </c>
      <c r="I29" s="89">
        <v>0</v>
      </c>
      <c r="J29" s="89">
        <v>449790.09</v>
      </c>
      <c r="K29" s="78">
        <f>H29/E29</f>
        <v>0.46658723029045646</v>
      </c>
    </row>
    <row r="30" spans="1:11" ht="36" customHeight="1">
      <c r="A30" s="90"/>
      <c r="B30" s="90"/>
      <c r="C30" s="90">
        <v>910</v>
      </c>
      <c r="D30" s="88" t="s">
        <v>211</v>
      </c>
      <c r="E30" s="89">
        <v>6000</v>
      </c>
      <c r="F30" s="89">
        <v>6000</v>
      </c>
      <c r="G30" s="89">
        <v>0</v>
      </c>
      <c r="H30" s="89">
        <f t="shared" si="6"/>
        <v>0</v>
      </c>
      <c r="I30" s="89">
        <v>0</v>
      </c>
      <c r="J30" s="89">
        <v>0</v>
      </c>
      <c r="K30" s="78">
        <f>H30/E30</f>
        <v>0</v>
      </c>
    </row>
    <row r="31" spans="1:11" ht="19.5" customHeight="1">
      <c r="A31" s="90"/>
      <c r="B31" s="90"/>
      <c r="C31" s="90"/>
      <c r="D31" s="88" t="s">
        <v>212</v>
      </c>
      <c r="E31" s="89">
        <v>0</v>
      </c>
      <c r="F31" s="89">
        <v>0</v>
      </c>
      <c r="G31" s="89">
        <v>0</v>
      </c>
      <c r="H31" s="89">
        <f>J31</f>
        <v>252.03</v>
      </c>
      <c r="I31" s="89">
        <v>0</v>
      </c>
      <c r="J31" s="89">
        <v>252.03</v>
      </c>
      <c r="K31" s="78" t="s">
        <v>203</v>
      </c>
    </row>
    <row r="32" spans="1:11" ht="27.75" customHeight="1">
      <c r="A32" s="90"/>
      <c r="B32" s="90"/>
      <c r="C32" s="90">
        <v>920</v>
      </c>
      <c r="D32" s="88" t="s">
        <v>205</v>
      </c>
      <c r="E32" s="89">
        <f>SUM(F32:G32)</f>
        <v>0</v>
      </c>
      <c r="F32" s="89">
        <v>0</v>
      </c>
      <c r="G32" s="89">
        <v>0</v>
      </c>
      <c r="H32" s="89">
        <f>SUM(I32:J32)</f>
        <v>2443.05</v>
      </c>
      <c r="I32" s="89">
        <v>2443.05</v>
      </c>
      <c r="J32" s="89">
        <v>0</v>
      </c>
      <c r="K32" s="78" t="s">
        <v>203</v>
      </c>
    </row>
    <row r="33" spans="1:11" ht="22.5" customHeight="1">
      <c r="A33" s="90"/>
      <c r="B33" s="90"/>
      <c r="C33" s="90">
        <v>970</v>
      </c>
      <c r="D33" s="88" t="s">
        <v>207</v>
      </c>
      <c r="E33" s="89">
        <f>SUM(F33:G33)</f>
        <v>0</v>
      </c>
      <c r="F33" s="89">
        <v>0</v>
      </c>
      <c r="G33" s="89">
        <v>0</v>
      </c>
      <c r="H33" s="89">
        <f>SUM(I33:J33)</f>
        <v>263.46</v>
      </c>
      <c r="I33" s="89">
        <v>263.46</v>
      </c>
      <c r="J33" s="89">
        <v>0</v>
      </c>
      <c r="K33" s="78" t="s">
        <v>203</v>
      </c>
    </row>
    <row r="34" spans="1:11" ht="32.25" customHeight="1">
      <c r="A34" s="81">
        <v>710</v>
      </c>
      <c r="B34" s="81"/>
      <c r="C34" s="81"/>
      <c r="D34" s="82" t="s">
        <v>42</v>
      </c>
      <c r="E34" s="83">
        <f aca="true" t="shared" si="7" ref="E34:J35">E35</f>
        <v>1000</v>
      </c>
      <c r="F34" s="83">
        <f t="shared" si="7"/>
        <v>1000</v>
      </c>
      <c r="G34" s="83">
        <f t="shared" si="7"/>
        <v>0</v>
      </c>
      <c r="H34" s="83">
        <f t="shared" si="7"/>
        <v>1000</v>
      </c>
      <c r="I34" s="83">
        <f t="shared" si="7"/>
        <v>1000</v>
      </c>
      <c r="J34" s="83">
        <f t="shared" si="7"/>
        <v>0</v>
      </c>
      <c r="K34" s="84">
        <f aca="true" t="shared" si="8" ref="K34:K39">H34/E34</f>
        <v>1</v>
      </c>
    </row>
    <row r="35" spans="1:11" ht="27.75" customHeight="1">
      <c r="A35" s="85"/>
      <c r="B35" s="85">
        <v>71035</v>
      </c>
      <c r="C35" s="85"/>
      <c r="D35" s="86" t="s">
        <v>46</v>
      </c>
      <c r="E35" s="87">
        <f t="shared" si="7"/>
        <v>1000</v>
      </c>
      <c r="F35" s="87">
        <f t="shared" si="7"/>
        <v>1000</v>
      </c>
      <c r="G35" s="87">
        <f t="shared" si="7"/>
        <v>0</v>
      </c>
      <c r="H35" s="87">
        <f t="shared" si="7"/>
        <v>1000</v>
      </c>
      <c r="I35" s="87">
        <f t="shared" si="7"/>
        <v>1000</v>
      </c>
      <c r="J35" s="87">
        <f t="shared" si="7"/>
        <v>0</v>
      </c>
      <c r="K35" s="78">
        <f t="shared" si="8"/>
        <v>1</v>
      </c>
    </row>
    <row r="36" spans="1:11" ht="47.25" customHeight="1">
      <c r="A36" s="90"/>
      <c r="B36" s="90"/>
      <c r="C36" s="90">
        <v>2020</v>
      </c>
      <c r="D36" s="88" t="s">
        <v>213</v>
      </c>
      <c r="E36" s="89">
        <f>F36</f>
        <v>1000</v>
      </c>
      <c r="F36" s="89">
        <v>1000</v>
      </c>
      <c r="G36" s="89">
        <v>0</v>
      </c>
      <c r="H36" s="89">
        <f>I36</f>
        <v>1000</v>
      </c>
      <c r="I36" s="89">
        <v>1000</v>
      </c>
      <c r="J36" s="89">
        <v>0</v>
      </c>
      <c r="K36" s="78">
        <f t="shared" si="8"/>
        <v>1</v>
      </c>
    </row>
    <row r="37" spans="1:11" ht="19.5" customHeight="1">
      <c r="A37" s="81">
        <v>750</v>
      </c>
      <c r="B37" s="81"/>
      <c r="C37" s="81"/>
      <c r="D37" s="82" t="s">
        <v>48</v>
      </c>
      <c r="E37" s="83">
        <f aca="true" t="shared" si="9" ref="E37:J37">E38+E41+E46+E48</f>
        <v>477339</v>
      </c>
      <c r="F37" s="83">
        <f t="shared" si="9"/>
        <v>477339</v>
      </c>
      <c r="G37" s="83">
        <f t="shared" si="9"/>
        <v>0</v>
      </c>
      <c r="H37" s="83">
        <f t="shared" si="9"/>
        <v>398744.57999999996</v>
      </c>
      <c r="I37" s="83">
        <f t="shared" si="9"/>
        <v>398744.57999999996</v>
      </c>
      <c r="J37" s="83">
        <f t="shared" si="9"/>
        <v>0</v>
      </c>
      <c r="K37" s="84">
        <f t="shared" si="8"/>
        <v>0.8353488401324843</v>
      </c>
    </row>
    <row r="38" spans="1:11" ht="19.5" customHeight="1">
      <c r="A38" s="85"/>
      <c r="B38" s="85">
        <v>75011</v>
      </c>
      <c r="C38" s="85"/>
      <c r="D38" s="86" t="s">
        <v>50</v>
      </c>
      <c r="E38" s="87">
        <f aca="true" t="shared" si="10" ref="E38:J38">SUM(E39:E40)</f>
        <v>46137</v>
      </c>
      <c r="F38" s="87">
        <f t="shared" si="10"/>
        <v>46137</v>
      </c>
      <c r="G38" s="87">
        <f t="shared" si="10"/>
        <v>0</v>
      </c>
      <c r="H38" s="87">
        <f t="shared" si="10"/>
        <v>46152.47</v>
      </c>
      <c r="I38" s="87">
        <f t="shared" si="10"/>
        <v>46152.47</v>
      </c>
      <c r="J38" s="87">
        <f t="shared" si="10"/>
        <v>0</v>
      </c>
      <c r="K38" s="78">
        <f t="shared" si="8"/>
        <v>1.0003353057199211</v>
      </c>
    </row>
    <row r="39" spans="1:11" ht="40.5" customHeight="1">
      <c r="A39" s="90"/>
      <c r="B39" s="90"/>
      <c r="C39" s="90">
        <v>2010</v>
      </c>
      <c r="D39" s="88" t="s">
        <v>201</v>
      </c>
      <c r="E39" s="89">
        <f>SUM(F39:G39)</f>
        <v>46137</v>
      </c>
      <c r="F39" s="89">
        <v>46137</v>
      </c>
      <c r="G39" s="89">
        <v>0</v>
      </c>
      <c r="H39" s="89">
        <f>SUM(I39:J39)</f>
        <v>46137</v>
      </c>
      <c r="I39" s="89">
        <v>46137</v>
      </c>
      <c r="J39" s="89">
        <v>0</v>
      </c>
      <c r="K39" s="78">
        <f t="shared" si="8"/>
        <v>1</v>
      </c>
    </row>
    <row r="40" spans="1:11" ht="55.5" customHeight="1">
      <c r="A40" s="90"/>
      <c r="B40" s="90"/>
      <c r="C40" s="90">
        <v>2360</v>
      </c>
      <c r="D40" s="88" t="s">
        <v>214</v>
      </c>
      <c r="E40" s="89">
        <f>SUM(F40:G40)</f>
        <v>0</v>
      </c>
      <c r="F40" s="89">
        <v>0</v>
      </c>
      <c r="G40" s="89">
        <v>0</v>
      </c>
      <c r="H40" s="89">
        <f>SUM(I40:J40)</f>
        <v>15.47</v>
      </c>
      <c r="I40" s="89">
        <v>15.47</v>
      </c>
      <c r="J40" s="89">
        <v>0</v>
      </c>
      <c r="K40" s="78" t="s">
        <v>203</v>
      </c>
    </row>
    <row r="41" spans="1:11" ht="19.5" customHeight="1">
      <c r="A41" s="85"/>
      <c r="B41" s="85">
        <v>75023</v>
      </c>
      <c r="C41" s="85"/>
      <c r="D41" s="86" t="s">
        <v>215</v>
      </c>
      <c r="E41" s="87">
        <f>SUM(E43:E45)</f>
        <v>6500</v>
      </c>
      <c r="F41" s="87">
        <f>SUM(F43:F45)</f>
        <v>6500</v>
      </c>
      <c r="G41" s="87">
        <f>SUM(G43:G45)</f>
        <v>0</v>
      </c>
      <c r="H41" s="87">
        <f>SUM(H42:H45)</f>
        <v>32726.030000000002</v>
      </c>
      <c r="I41" s="87">
        <v>32726.03</v>
      </c>
      <c r="J41" s="87">
        <f>SUM(J42:J45)</f>
        <v>0</v>
      </c>
      <c r="K41" s="80">
        <f>H41/E41</f>
        <v>5.034773846153847</v>
      </c>
    </row>
    <row r="42" spans="1:11" ht="51" customHeight="1">
      <c r="A42" s="85"/>
      <c r="B42" s="85"/>
      <c r="C42" s="85"/>
      <c r="D42" s="88" t="s">
        <v>200</v>
      </c>
      <c r="E42" s="89">
        <v>0</v>
      </c>
      <c r="F42" s="89">
        <v>0</v>
      </c>
      <c r="G42" s="89">
        <v>0</v>
      </c>
      <c r="H42" s="89">
        <f>SUM(I42,J42)</f>
        <v>362.6</v>
      </c>
      <c r="I42" s="89">
        <v>362.6</v>
      </c>
      <c r="J42" s="89">
        <v>0</v>
      </c>
      <c r="K42" s="78" t="s">
        <v>203</v>
      </c>
    </row>
    <row r="43" spans="1:11" ht="24" customHeight="1">
      <c r="A43" s="90"/>
      <c r="B43" s="90"/>
      <c r="C43" s="90">
        <v>830</v>
      </c>
      <c r="D43" s="88" t="s">
        <v>216</v>
      </c>
      <c r="E43" s="89">
        <f>SUM(F43:G43)</f>
        <v>6500</v>
      </c>
      <c r="F43" s="89">
        <v>6500</v>
      </c>
      <c r="G43" s="89">
        <v>0</v>
      </c>
      <c r="H43" s="89">
        <f>SUM(I43:J43)</f>
        <v>1082.44</v>
      </c>
      <c r="I43" s="89">
        <v>1082.44</v>
      </c>
      <c r="J43" s="89">
        <v>0</v>
      </c>
      <c r="K43" s="78">
        <f>H43/E43</f>
        <v>0.1665292307692308</v>
      </c>
    </row>
    <row r="44" spans="1:11" ht="21.75" customHeight="1">
      <c r="A44" s="90"/>
      <c r="B44" s="90"/>
      <c r="C44" s="90">
        <v>920</v>
      </c>
      <c r="D44" s="88" t="s">
        <v>205</v>
      </c>
      <c r="E44" s="89">
        <f>SUM(F44:G44)</f>
        <v>0</v>
      </c>
      <c r="F44" s="89">
        <v>0</v>
      </c>
      <c r="G44" s="89">
        <v>0</v>
      </c>
      <c r="H44" s="89">
        <f>SUM(I44:J44)</f>
        <v>1180.77</v>
      </c>
      <c r="I44" s="89">
        <v>1180.77</v>
      </c>
      <c r="J44" s="89">
        <v>0</v>
      </c>
      <c r="K44" s="78" t="s">
        <v>203</v>
      </c>
    </row>
    <row r="45" spans="1:11" ht="25.5" customHeight="1">
      <c r="A45" s="90"/>
      <c r="B45" s="90"/>
      <c r="C45" s="90">
        <v>970</v>
      </c>
      <c r="D45" s="88" t="s">
        <v>207</v>
      </c>
      <c r="E45" s="89">
        <f>SUM(F45:G45)</f>
        <v>0</v>
      </c>
      <c r="F45" s="89">
        <v>0</v>
      </c>
      <c r="G45" s="89">
        <v>0</v>
      </c>
      <c r="H45" s="89">
        <f>SUM(I45:J45)</f>
        <v>30100.22</v>
      </c>
      <c r="I45" s="89">
        <v>30100.22</v>
      </c>
      <c r="J45" s="89">
        <v>0</v>
      </c>
      <c r="K45" s="78" t="s">
        <v>203</v>
      </c>
    </row>
    <row r="46" spans="1:11" ht="19.5" customHeight="1">
      <c r="A46" s="85"/>
      <c r="B46" s="85">
        <v>75075</v>
      </c>
      <c r="C46" s="85"/>
      <c r="D46" s="86" t="s">
        <v>60</v>
      </c>
      <c r="E46" s="87">
        <f>E47</f>
        <v>11000</v>
      </c>
      <c r="F46" s="87">
        <f>F47</f>
        <v>11000</v>
      </c>
      <c r="G46" s="87">
        <f>G47</f>
        <v>0</v>
      </c>
      <c r="H46" s="87">
        <f>H47</f>
        <v>6065</v>
      </c>
      <c r="I46" s="87">
        <f>I47</f>
        <v>6065</v>
      </c>
      <c r="J46" s="87">
        <v>0</v>
      </c>
      <c r="K46" s="80">
        <f aca="true" t="shared" si="11" ref="K46:K69">H46/E46</f>
        <v>0.5513636363636364</v>
      </c>
    </row>
    <row r="47" spans="1:11" ht="19.5" customHeight="1">
      <c r="A47" s="85"/>
      <c r="B47" s="85"/>
      <c r="C47" s="85"/>
      <c r="D47" s="88" t="s">
        <v>217</v>
      </c>
      <c r="E47" s="89">
        <f>F47</f>
        <v>11000</v>
      </c>
      <c r="F47" s="89">
        <v>11000</v>
      </c>
      <c r="G47" s="89">
        <v>0</v>
      </c>
      <c r="H47" s="89">
        <f>I47</f>
        <v>6065</v>
      </c>
      <c r="I47" s="89">
        <v>6065</v>
      </c>
      <c r="J47" s="89">
        <v>0</v>
      </c>
      <c r="K47" s="78">
        <f t="shared" si="11"/>
        <v>0.5513636363636364</v>
      </c>
    </row>
    <row r="48" spans="1:11" ht="19.5" customHeight="1">
      <c r="A48" s="85"/>
      <c r="B48" s="85">
        <v>75095</v>
      </c>
      <c r="C48" s="85"/>
      <c r="D48" s="72" t="s">
        <v>21</v>
      </c>
      <c r="E48" s="87">
        <f aca="true" t="shared" si="12" ref="E48:J48">SUM(E49:E50)</f>
        <v>413702</v>
      </c>
      <c r="F48" s="87">
        <f t="shared" si="12"/>
        <v>413702</v>
      </c>
      <c r="G48" s="87">
        <f t="shared" si="12"/>
        <v>0</v>
      </c>
      <c r="H48" s="87">
        <f t="shared" si="12"/>
        <v>313801.07999999996</v>
      </c>
      <c r="I48" s="87">
        <f t="shared" si="12"/>
        <v>313801.07999999996</v>
      </c>
      <c r="J48" s="87">
        <f t="shared" si="12"/>
        <v>0</v>
      </c>
      <c r="K48" s="80">
        <f t="shared" si="11"/>
        <v>0.7585196107342965</v>
      </c>
    </row>
    <row r="49" spans="1:11" ht="55.5" customHeight="1">
      <c r="A49" s="90"/>
      <c r="B49" s="90"/>
      <c r="C49" s="90"/>
      <c r="D49" s="76" t="s">
        <v>218</v>
      </c>
      <c r="E49" s="89">
        <f>F49</f>
        <v>351646.7</v>
      </c>
      <c r="F49" s="89">
        <v>351646.7</v>
      </c>
      <c r="G49" s="89">
        <v>0</v>
      </c>
      <c r="H49" s="89">
        <f>I49</f>
        <v>266730.92</v>
      </c>
      <c r="I49" s="89">
        <v>266730.92</v>
      </c>
      <c r="J49" s="89">
        <v>0</v>
      </c>
      <c r="K49" s="78">
        <f t="shared" si="11"/>
        <v>0.7585196164218233</v>
      </c>
    </row>
    <row r="50" spans="1:11" ht="60.75" customHeight="1">
      <c r="A50" s="90"/>
      <c r="B50" s="90"/>
      <c r="C50" s="90"/>
      <c r="D50" s="76" t="s">
        <v>219</v>
      </c>
      <c r="E50" s="89">
        <f>F50</f>
        <v>62055.3</v>
      </c>
      <c r="F50" s="89">
        <v>62055.3</v>
      </c>
      <c r="G50" s="89">
        <v>0</v>
      </c>
      <c r="H50" s="89">
        <f>I50</f>
        <v>47070.16</v>
      </c>
      <c r="I50" s="89">
        <v>47070.16</v>
      </c>
      <c r="J50" s="89">
        <v>0</v>
      </c>
      <c r="K50" s="78">
        <f t="shared" si="11"/>
        <v>0.7585195785049786</v>
      </c>
    </row>
    <row r="51" spans="1:11" ht="50.25" customHeight="1">
      <c r="A51" s="81">
        <v>751</v>
      </c>
      <c r="B51" s="81"/>
      <c r="C51" s="81"/>
      <c r="D51" s="82" t="s">
        <v>64</v>
      </c>
      <c r="E51" s="83">
        <v>76462</v>
      </c>
      <c r="F51" s="83">
        <v>76462</v>
      </c>
      <c r="G51" s="83">
        <f>G52+G55+G56</f>
        <v>0</v>
      </c>
      <c r="H51" s="83">
        <v>74967.9</v>
      </c>
      <c r="I51" s="83">
        <v>74967.9</v>
      </c>
      <c r="J51" s="83">
        <f>J52+J55+J56</f>
        <v>0</v>
      </c>
      <c r="K51" s="84">
        <f t="shared" si="11"/>
        <v>0.980459574690696</v>
      </c>
    </row>
    <row r="52" spans="1:11" ht="27" customHeight="1">
      <c r="A52" s="85"/>
      <c r="B52" s="85">
        <v>75101</v>
      </c>
      <c r="C52" s="85">
        <v>75101</v>
      </c>
      <c r="D52" s="86" t="s">
        <v>220</v>
      </c>
      <c r="E52" s="87">
        <f aca="true" t="shared" si="13" ref="E52:J52">E53</f>
        <v>1560</v>
      </c>
      <c r="F52" s="87">
        <f t="shared" si="13"/>
        <v>1560</v>
      </c>
      <c r="G52" s="87">
        <f t="shared" si="13"/>
        <v>0</v>
      </c>
      <c r="H52" s="87">
        <f t="shared" si="13"/>
        <v>1559.99</v>
      </c>
      <c r="I52" s="87">
        <f t="shared" si="13"/>
        <v>1559.99</v>
      </c>
      <c r="J52" s="87">
        <f t="shared" si="13"/>
        <v>0</v>
      </c>
      <c r="K52" s="78">
        <f t="shared" si="11"/>
        <v>0.9999935897435898</v>
      </c>
    </row>
    <row r="53" spans="1:11" ht="59.25" customHeight="1">
      <c r="A53" s="90"/>
      <c r="B53" s="90"/>
      <c r="C53" s="90">
        <v>2010</v>
      </c>
      <c r="D53" s="88" t="s">
        <v>201</v>
      </c>
      <c r="E53" s="89">
        <f>F53</f>
        <v>1560</v>
      </c>
      <c r="F53" s="89">
        <v>1560</v>
      </c>
      <c r="G53" s="89">
        <v>0</v>
      </c>
      <c r="H53" s="89">
        <f>I53</f>
        <v>1559.99</v>
      </c>
      <c r="I53" s="89">
        <v>1559.99</v>
      </c>
      <c r="J53" s="89">
        <v>0</v>
      </c>
      <c r="K53" s="78">
        <f t="shared" si="11"/>
        <v>0.9999935897435898</v>
      </c>
    </row>
    <row r="54" spans="1:11" ht="61.5" customHeight="1">
      <c r="A54" s="85"/>
      <c r="B54" s="85">
        <v>75107</v>
      </c>
      <c r="C54" s="85">
        <v>75101</v>
      </c>
      <c r="D54" s="86" t="s">
        <v>221</v>
      </c>
      <c r="E54" s="87">
        <f aca="true" t="shared" si="14" ref="E54:J54">E55</f>
        <v>32643</v>
      </c>
      <c r="F54" s="87">
        <f t="shared" si="14"/>
        <v>32643</v>
      </c>
      <c r="G54" s="87">
        <f t="shared" si="14"/>
        <v>0</v>
      </c>
      <c r="H54" s="87">
        <f t="shared" si="14"/>
        <v>32598.61</v>
      </c>
      <c r="I54" s="87">
        <f t="shared" si="14"/>
        <v>32598.61</v>
      </c>
      <c r="J54" s="87">
        <f t="shared" si="14"/>
        <v>0</v>
      </c>
      <c r="K54" s="80">
        <f t="shared" si="11"/>
        <v>0.9986401372422878</v>
      </c>
    </row>
    <row r="55" spans="1:11" ht="39" customHeight="1">
      <c r="A55" s="90"/>
      <c r="B55" s="90"/>
      <c r="C55" s="90">
        <v>2010</v>
      </c>
      <c r="D55" s="88" t="s">
        <v>201</v>
      </c>
      <c r="E55" s="89">
        <f>F55</f>
        <v>32643</v>
      </c>
      <c r="F55" s="89">
        <v>32643</v>
      </c>
      <c r="G55" s="89">
        <v>0</v>
      </c>
      <c r="H55" s="89">
        <f>I55</f>
        <v>32598.61</v>
      </c>
      <c r="I55" s="89">
        <v>32598.61</v>
      </c>
      <c r="J55" s="89">
        <v>0</v>
      </c>
      <c r="K55" s="78">
        <f t="shared" si="11"/>
        <v>0.9986401372422878</v>
      </c>
    </row>
    <row r="56" spans="1:11" ht="32.25" customHeight="1">
      <c r="A56" s="85"/>
      <c r="B56" s="85">
        <v>75108</v>
      </c>
      <c r="C56" s="85">
        <v>75101</v>
      </c>
      <c r="D56" s="86" t="s">
        <v>70</v>
      </c>
      <c r="E56" s="87">
        <f aca="true" t="shared" si="15" ref="E56:J56">E57</f>
        <v>17695</v>
      </c>
      <c r="F56" s="87">
        <f t="shared" si="15"/>
        <v>17695</v>
      </c>
      <c r="G56" s="87">
        <f t="shared" si="15"/>
        <v>0</v>
      </c>
      <c r="H56" s="87">
        <f t="shared" si="15"/>
        <v>17422.31</v>
      </c>
      <c r="I56" s="87">
        <f t="shared" si="15"/>
        <v>17422.31</v>
      </c>
      <c r="J56" s="87">
        <f t="shared" si="15"/>
        <v>0</v>
      </c>
      <c r="K56" s="80">
        <f t="shared" si="11"/>
        <v>0.98458943204295</v>
      </c>
    </row>
    <row r="57" spans="1:11" ht="49.5" customHeight="1">
      <c r="A57" s="90"/>
      <c r="B57" s="90"/>
      <c r="C57" s="90">
        <v>2010</v>
      </c>
      <c r="D57" s="88" t="s">
        <v>201</v>
      </c>
      <c r="E57" s="89">
        <f>F57</f>
        <v>17695</v>
      </c>
      <c r="F57" s="89">
        <v>17695</v>
      </c>
      <c r="G57" s="89">
        <v>0</v>
      </c>
      <c r="H57" s="89">
        <f>I57</f>
        <v>17422.31</v>
      </c>
      <c r="I57" s="89">
        <v>17422.31</v>
      </c>
      <c r="J57" s="89">
        <v>0</v>
      </c>
      <c r="K57" s="78">
        <f t="shared" si="11"/>
        <v>0.98458943204295</v>
      </c>
    </row>
    <row r="58" spans="1:11" ht="49.5" customHeight="1">
      <c r="A58" s="85"/>
      <c r="B58" s="85">
        <v>75109</v>
      </c>
      <c r="C58" s="85">
        <v>75101</v>
      </c>
      <c r="D58" s="86" t="s">
        <v>72</v>
      </c>
      <c r="E58" s="87">
        <f aca="true" t="shared" si="16" ref="E58:J58">E59</f>
        <v>7713</v>
      </c>
      <c r="F58" s="87">
        <f t="shared" si="16"/>
        <v>7713</v>
      </c>
      <c r="G58" s="87">
        <f t="shared" si="16"/>
        <v>0</v>
      </c>
      <c r="H58" s="87">
        <f t="shared" si="16"/>
        <v>6824.98</v>
      </c>
      <c r="I58" s="87">
        <f t="shared" si="16"/>
        <v>6824.98</v>
      </c>
      <c r="J58" s="87">
        <f t="shared" si="16"/>
        <v>0</v>
      </c>
      <c r="K58" s="80">
        <f t="shared" si="11"/>
        <v>0.8848671074808764</v>
      </c>
    </row>
    <row r="59" spans="1:11" ht="49.5" customHeight="1">
      <c r="A59" s="90"/>
      <c r="B59" s="90"/>
      <c r="C59" s="90">
        <v>2010</v>
      </c>
      <c r="D59" s="88" t="s">
        <v>201</v>
      </c>
      <c r="E59" s="89">
        <f>F59</f>
        <v>7713</v>
      </c>
      <c r="F59" s="89">
        <v>7713</v>
      </c>
      <c r="G59" s="89">
        <v>0</v>
      </c>
      <c r="H59" s="89">
        <f>I59</f>
        <v>6824.98</v>
      </c>
      <c r="I59" s="89">
        <v>6824.98</v>
      </c>
      <c r="J59" s="89">
        <v>0</v>
      </c>
      <c r="K59" s="78">
        <f t="shared" si="11"/>
        <v>0.8848671074808764</v>
      </c>
    </row>
    <row r="60" spans="1:11" ht="30.75" customHeight="1">
      <c r="A60" s="85"/>
      <c r="B60" s="85">
        <v>75110</v>
      </c>
      <c r="C60" s="85">
        <v>75101</v>
      </c>
      <c r="D60" s="86" t="s">
        <v>74</v>
      </c>
      <c r="E60" s="87">
        <f aca="true" t="shared" si="17" ref="E60:J60">E61</f>
        <v>16851</v>
      </c>
      <c r="F60" s="87">
        <f t="shared" si="17"/>
        <v>16851</v>
      </c>
      <c r="G60" s="87">
        <f t="shared" si="17"/>
        <v>0</v>
      </c>
      <c r="H60" s="87">
        <f t="shared" si="17"/>
        <v>16562.01</v>
      </c>
      <c r="I60" s="87">
        <f t="shared" si="17"/>
        <v>16562.01</v>
      </c>
      <c r="J60" s="87">
        <f t="shared" si="17"/>
        <v>0</v>
      </c>
      <c r="K60" s="80">
        <f t="shared" si="11"/>
        <v>0.9828502759480149</v>
      </c>
    </row>
    <row r="61" spans="1:11" ht="49.5" customHeight="1">
      <c r="A61" s="90"/>
      <c r="B61" s="90"/>
      <c r="C61" s="90">
        <v>2010</v>
      </c>
      <c r="D61" s="88" t="s">
        <v>201</v>
      </c>
      <c r="E61" s="89">
        <f>F61</f>
        <v>16851</v>
      </c>
      <c r="F61" s="89">
        <v>16851</v>
      </c>
      <c r="G61" s="89">
        <v>0</v>
      </c>
      <c r="H61" s="89">
        <f>I61</f>
        <v>16562.01</v>
      </c>
      <c r="I61" s="89">
        <v>16562.01</v>
      </c>
      <c r="J61" s="89">
        <v>0</v>
      </c>
      <c r="K61" s="78">
        <f t="shared" si="11"/>
        <v>0.9828502759480149</v>
      </c>
    </row>
    <row r="62" spans="1:11" ht="31.5" customHeight="1">
      <c r="A62" s="81">
        <v>752</v>
      </c>
      <c r="B62" s="81"/>
      <c r="C62" s="81"/>
      <c r="D62" s="82" t="s">
        <v>222</v>
      </c>
      <c r="E62" s="83">
        <v>600</v>
      </c>
      <c r="F62" s="83">
        <v>600</v>
      </c>
      <c r="G62" s="83">
        <v>0</v>
      </c>
      <c r="H62" s="83">
        <v>0</v>
      </c>
      <c r="I62" s="83">
        <v>0</v>
      </c>
      <c r="J62" s="83">
        <v>0</v>
      </c>
      <c r="K62" s="84">
        <f t="shared" si="11"/>
        <v>0</v>
      </c>
    </row>
    <row r="63" spans="1:11" ht="30.75" customHeight="1">
      <c r="A63" s="90"/>
      <c r="B63" s="85">
        <v>75212</v>
      </c>
      <c r="C63" s="85"/>
      <c r="D63" s="86" t="s">
        <v>78</v>
      </c>
      <c r="E63" s="87">
        <v>600</v>
      </c>
      <c r="F63" s="87">
        <v>600</v>
      </c>
      <c r="G63" s="87">
        <v>0</v>
      </c>
      <c r="H63" s="87">
        <v>0</v>
      </c>
      <c r="I63" s="87">
        <v>0</v>
      </c>
      <c r="J63" s="87">
        <v>0</v>
      </c>
      <c r="K63" s="78">
        <f t="shared" si="11"/>
        <v>0</v>
      </c>
    </row>
    <row r="64" spans="1:11" ht="44.25" customHeight="1">
      <c r="A64" s="90"/>
      <c r="B64" s="90"/>
      <c r="C64" s="90">
        <v>2010</v>
      </c>
      <c r="D64" s="88" t="s">
        <v>201</v>
      </c>
      <c r="E64" s="89">
        <f>F64</f>
        <v>600</v>
      </c>
      <c r="F64" s="89">
        <v>600</v>
      </c>
      <c r="G64" s="89">
        <v>0</v>
      </c>
      <c r="H64" s="89">
        <v>0</v>
      </c>
      <c r="I64" s="89">
        <v>0</v>
      </c>
      <c r="J64" s="89">
        <v>0</v>
      </c>
      <c r="K64" s="78">
        <f t="shared" si="11"/>
        <v>0</v>
      </c>
    </row>
    <row r="65" spans="1:11" ht="30.75" customHeight="1">
      <c r="A65" s="81">
        <v>754</v>
      </c>
      <c r="B65" s="81"/>
      <c r="C65" s="81"/>
      <c r="D65" s="82" t="s">
        <v>80</v>
      </c>
      <c r="E65" s="83">
        <f>E68+E66</f>
        <v>1430550</v>
      </c>
      <c r="F65" s="83">
        <f>F66+F68</f>
        <v>1430550</v>
      </c>
      <c r="G65" s="83">
        <v>0</v>
      </c>
      <c r="H65" s="83">
        <v>667788.55</v>
      </c>
      <c r="I65" s="83">
        <v>667788.55</v>
      </c>
      <c r="J65" s="83">
        <v>0</v>
      </c>
      <c r="K65" s="84">
        <f t="shared" si="11"/>
        <v>0.46680545943867746</v>
      </c>
    </row>
    <row r="66" spans="1:11" ht="30.75" customHeight="1">
      <c r="A66" s="90"/>
      <c r="B66" s="85">
        <v>75414</v>
      </c>
      <c r="C66" s="85"/>
      <c r="D66" s="86" t="s">
        <v>85</v>
      </c>
      <c r="E66" s="87">
        <v>550</v>
      </c>
      <c r="F66" s="87">
        <v>550</v>
      </c>
      <c r="G66" s="87">
        <v>0</v>
      </c>
      <c r="H66" s="87">
        <v>550</v>
      </c>
      <c r="I66" s="87">
        <v>550</v>
      </c>
      <c r="J66" s="87">
        <v>0</v>
      </c>
      <c r="K66" s="78">
        <f t="shared" si="11"/>
        <v>1</v>
      </c>
    </row>
    <row r="67" spans="1:11" ht="30.75" customHeight="1">
      <c r="A67" s="90"/>
      <c r="B67" s="90"/>
      <c r="C67" s="90">
        <v>2010</v>
      </c>
      <c r="D67" s="88" t="s">
        <v>223</v>
      </c>
      <c r="E67" s="89">
        <v>550</v>
      </c>
      <c r="F67" s="89">
        <v>550</v>
      </c>
      <c r="G67" s="89">
        <v>0</v>
      </c>
      <c r="H67" s="89">
        <v>550</v>
      </c>
      <c r="I67" s="89">
        <v>550</v>
      </c>
      <c r="J67" s="89">
        <v>0</v>
      </c>
      <c r="K67" s="78">
        <f t="shared" si="11"/>
        <v>1</v>
      </c>
    </row>
    <row r="68" spans="1:11" ht="19.5" customHeight="1">
      <c r="A68" s="85"/>
      <c r="B68" s="85">
        <v>75416</v>
      </c>
      <c r="C68" s="85"/>
      <c r="D68" s="86" t="s">
        <v>224</v>
      </c>
      <c r="E68" s="87">
        <v>1430000</v>
      </c>
      <c r="F68" s="87">
        <v>1430000</v>
      </c>
      <c r="G68" s="87">
        <v>0</v>
      </c>
      <c r="H68" s="87">
        <v>667238.55</v>
      </c>
      <c r="I68" s="87">
        <v>667238.55</v>
      </c>
      <c r="J68" s="87">
        <v>0</v>
      </c>
      <c r="K68" s="78">
        <f t="shared" si="11"/>
        <v>0.46660038461538467</v>
      </c>
    </row>
    <row r="69" spans="1:11" ht="49.5" customHeight="1">
      <c r="A69" s="90"/>
      <c r="B69" s="90"/>
      <c r="C69" s="90"/>
      <c r="D69" s="88" t="s">
        <v>225</v>
      </c>
      <c r="E69" s="89">
        <v>1430000</v>
      </c>
      <c r="F69" s="89">
        <v>1430000</v>
      </c>
      <c r="G69" s="89">
        <v>0</v>
      </c>
      <c r="H69" s="89">
        <v>663518.14</v>
      </c>
      <c r="I69" s="89">
        <v>663518.14</v>
      </c>
      <c r="J69" s="89">
        <v>0</v>
      </c>
      <c r="K69" s="78">
        <f t="shared" si="11"/>
        <v>0.4639986993006993</v>
      </c>
    </row>
    <row r="70" spans="1:11" ht="24" customHeight="1">
      <c r="A70" s="90"/>
      <c r="B70" s="90"/>
      <c r="C70" s="90"/>
      <c r="D70" s="88" t="s">
        <v>206</v>
      </c>
      <c r="E70" s="89">
        <v>0</v>
      </c>
      <c r="F70" s="89">
        <v>0</v>
      </c>
      <c r="G70" s="89">
        <v>0</v>
      </c>
      <c r="H70" s="89">
        <v>2794.2</v>
      </c>
      <c r="I70" s="89">
        <v>2794.2</v>
      </c>
      <c r="J70" s="89">
        <v>0</v>
      </c>
      <c r="K70" s="78" t="s">
        <v>203</v>
      </c>
    </row>
    <row r="71" spans="1:11" ht="24" customHeight="1">
      <c r="A71" s="90"/>
      <c r="B71" s="90"/>
      <c r="C71" s="90"/>
      <c r="D71" s="88" t="s">
        <v>205</v>
      </c>
      <c r="E71" s="89">
        <v>0</v>
      </c>
      <c r="F71" s="89">
        <v>0</v>
      </c>
      <c r="G71" s="89">
        <v>0</v>
      </c>
      <c r="H71" s="89">
        <v>7.1</v>
      </c>
      <c r="I71" s="89">
        <v>7.1</v>
      </c>
      <c r="J71" s="89">
        <v>0</v>
      </c>
      <c r="K71" s="78" t="s">
        <v>203</v>
      </c>
    </row>
    <row r="72" spans="1:11" ht="27.75" customHeight="1">
      <c r="A72" s="90"/>
      <c r="B72" s="90"/>
      <c r="C72" s="90"/>
      <c r="D72" s="88" t="s">
        <v>207</v>
      </c>
      <c r="E72" s="89">
        <v>0</v>
      </c>
      <c r="F72" s="89">
        <v>0</v>
      </c>
      <c r="G72" s="89">
        <v>0</v>
      </c>
      <c r="H72" s="89">
        <v>919.11</v>
      </c>
      <c r="I72" s="89">
        <v>919.11</v>
      </c>
      <c r="J72" s="89">
        <v>0</v>
      </c>
      <c r="K72" s="78" t="s">
        <v>203</v>
      </c>
    </row>
    <row r="73" spans="1:11" ht="48" customHeight="1">
      <c r="A73" s="81">
        <v>756</v>
      </c>
      <c r="B73" s="81"/>
      <c r="C73" s="81"/>
      <c r="D73" s="82" t="s">
        <v>226</v>
      </c>
      <c r="E73" s="83">
        <v>10497373</v>
      </c>
      <c r="F73" s="83">
        <v>10497373</v>
      </c>
      <c r="G73" s="83">
        <v>0</v>
      </c>
      <c r="H73" s="83">
        <v>10663759.06</v>
      </c>
      <c r="I73" s="83">
        <v>10663759.06</v>
      </c>
      <c r="J73" s="83">
        <v>0</v>
      </c>
      <c r="K73" s="84">
        <f>H73/E73</f>
        <v>1.015850257011921</v>
      </c>
    </row>
    <row r="74" spans="1:11" ht="46.5" customHeight="1">
      <c r="A74" s="85"/>
      <c r="B74" s="85">
        <v>75601</v>
      </c>
      <c r="C74" s="85"/>
      <c r="D74" s="86" t="s">
        <v>227</v>
      </c>
      <c r="E74" s="87">
        <v>3500</v>
      </c>
      <c r="F74" s="87">
        <v>3500</v>
      </c>
      <c r="G74" s="87">
        <v>0</v>
      </c>
      <c r="H74" s="87">
        <v>7165.74</v>
      </c>
      <c r="I74" s="87">
        <v>7165.74</v>
      </c>
      <c r="J74" s="87">
        <v>0</v>
      </c>
      <c r="K74" s="78">
        <f>H74/E74</f>
        <v>2.0473542857142855</v>
      </c>
    </row>
    <row r="75" spans="1:11" ht="24" customHeight="1">
      <c r="A75" s="90"/>
      <c r="B75" s="90"/>
      <c r="C75" s="90"/>
      <c r="D75" s="88" t="s">
        <v>228</v>
      </c>
      <c r="E75" s="89">
        <v>3500</v>
      </c>
      <c r="F75" s="89">
        <v>3500</v>
      </c>
      <c r="G75" s="89">
        <v>0</v>
      </c>
      <c r="H75" s="89">
        <v>6875.62</v>
      </c>
      <c r="I75" s="89">
        <v>6875.62</v>
      </c>
      <c r="J75" s="89">
        <v>0</v>
      </c>
      <c r="K75" s="78">
        <f>H75/E75</f>
        <v>1.964462857142857</v>
      </c>
    </row>
    <row r="76" spans="1:11" ht="31.5" customHeight="1">
      <c r="A76" s="90"/>
      <c r="B76" s="90"/>
      <c r="C76" s="90"/>
      <c r="D76" s="88" t="s">
        <v>229</v>
      </c>
      <c r="E76" s="89">
        <v>0</v>
      </c>
      <c r="F76" s="89">
        <v>0</v>
      </c>
      <c r="G76" s="89">
        <v>0</v>
      </c>
      <c r="H76" s="89">
        <v>290.12</v>
      </c>
      <c r="I76" s="89">
        <v>290.12</v>
      </c>
      <c r="J76" s="89">
        <v>0</v>
      </c>
      <c r="K76" s="78" t="s">
        <v>203</v>
      </c>
    </row>
    <row r="77" spans="1:11" ht="44.25" customHeight="1">
      <c r="A77" s="85"/>
      <c r="B77" s="85">
        <v>75615</v>
      </c>
      <c r="C77" s="85"/>
      <c r="D77" s="86" t="s">
        <v>230</v>
      </c>
      <c r="E77" s="87">
        <f aca="true" t="shared" si="18" ref="E77:J77">SUM(E78:E84)</f>
        <v>2351034</v>
      </c>
      <c r="F77" s="87">
        <f t="shared" si="18"/>
        <v>2351034</v>
      </c>
      <c r="G77" s="87">
        <f t="shared" si="18"/>
        <v>0</v>
      </c>
      <c r="H77" s="87">
        <f t="shared" si="18"/>
        <v>2550423.02</v>
      </c>
      <c r="I77" s="87">
        <f t="shared" si="18"/>
        <v>2550423.02</v>
      </c>
      <c r="J77" s="87">
        <f t="shared" si="18"/>
        <v>0</v>
      </c>
      <c r="K77" s="80">
        <f aca="true" t="shared" si="19" ref="K77:K82">H77/E77</f>
        <v>1.0848090754961435</v>
      </c>
    </row>
    <row r="78" spans="1:11" ht="57" customHeight="1">
      <c r="A78" s="90"/>
      <c r="B78" s="90"/>
      <c r="C78" s="90">
        <v>310</v>
      </c>
      <c r="D78" s="88" t="s">
        <v>231</v>
      </c>
      <c r="E78" s="89">
        <v>2253534</v>
      </c>
      <c r="F78" s="89">
        <v>2253534</v>
      </c>
      <c r="G78" s="89">
        <v>0</v>
      </c>
      <c r="H78" s="89">
        <f aca="true" t="shared" si="20" ref="H78:H84">SUM(I78:J78)</f>
        <v>2418743.72</v>
      </c>
      <c r="I78" s="89">
        <v>2418743.72</v>
      </c>
      <c r="J78" s="89">
        <v>0</v>
      </c>
      <c r="K78" s="78">
        <f t="shared" si="19"/>
        <v>1.0733113944586592</v>
      </c>
    </row>
    <row r="79" spans="1:11" ht="19.5" customHeight="1">
      <c r="A79" s="90"/>
      <c r="B79" s="90"/>
      <c r="C79" s="90">
        <v>320</v>
      </c>
      <c r="D79" s="88" t="s">
        <v>232</v>
      </c>
      <c r="E79" s="89">
        <f aca="true" t="shared" si="21" ref="E79:E84">SUM(F79:G79)</f>
        <v>5000</v>
      </c>
      <c r="F79" s="89">
        <v>5000</v>
      </c>
      <c r="G79" s="89">
        <v>0</v>
      </c>
      <c r="H79" s="89">
        <f t="shared" si="20"/>
        <v>12440</v>
      </c>
      <c r="I79" s="89">
        <v>12440</v>
      </c>
      <c r="J79" s="89">
        <v>0</v>
      </c>
      <c r="K79" s="78">
        <f t="shared" si="19"/>
        <v>2.488</v>
      </c>
    </row>
    <row r="80" spans="1:11" ht="19.5" customHeight="1">
      <c r="A80" s="90"/>
      <c r="B80" s="90"/>
      <c r="C80" s="90">
        <v>330</v>
      </c>
      <c r="D80" s="91" t="s">
        <v>233</v>
      </c>
      <c r="E80" s="89">
        <f t="shared" si="21"/>
        <v>9000</v>
      </c>
      <c r="F80" s="89">
        <v>9000</v>
      </c>
      <c r="G80" s="89">
        <v>0</v>
      </c>
      <c r="H80" s="89">
        <f t="shared" si="20"/>
        <v>10681</v>
      </c>
      <c r="I80" s="89">
        <v>10681</v>
      </c>
      <c r="J80" s="89">
        <v>0</v>
      </c>
      <c r="K80" s="78">
        <f t="shared" si="19"/>
        <v>1.1867777777777777</v>
      </c>
    </row>
    <row r="81" spans="1:11" ht="19.5" customHeight="1">
      <c r="A81" s="90"/>
      <c r="B81" s="90"/>
      <c r="C81" s="90">
        <v>340</v>
      </c>
      <c r="D81" s="91" t="s">
        <v>234</v>
      </c>
      <c r="E81" s="89">
        <f t="shared" si="21"/>
        <v>30000</v>
      </c>
      <c r="F81" s="89">
        <v>30000</v>
      </c>
      <c r="G81" s="89">
        <v>0</v>
      </c>
      <c r="H81" s="89">
        <f t="shared" si="20"/>
        <v>13713</v>
      </c>
      <c r="I81" s="89">
        <v>13713</v>
      </c>
      <c r="J81" s="89">
        <v>0</v>
      </c>
      <c r="K81" s="78">
        <f t="shared" si="19"/>
        <v>0.4571</v>
      </c>
    </row>
    <row r="82" spans="1:11" ht="19.5" customHeight="1">
      <c r="A82" s="90"/>
      <c r="B82" s="90"/>
      <c r="C82" s="90">
        <v>500</v>
      </c>
      <c r="D82" s="91" t="s">
        <v>235</v>
      </c>
      <c r="E82" s="89">
        <f t="shared" si="21"/>
        <v>3500</v>
      </c>
      <c r="F82" s="89">
        <v>3500</v>
      </c>
      <c r="G82" s="89">
        <v>0</v>
      </c>
      <c r="H82" s="89">
        <f t="shared" si="20"/>
        <v>666</v>
      </c>
      <c r="I82" s="89">
        <v>666</v>
      </c>
      <c r="J82" s="89">
        <v>0</v>
      </c>
      <c r="K82" s="78">
        <f t="shared" si="19"/>
        <v>0.19028571428571428</v>
      </c>
    </row>
    <row r="83" spans="1:11" ht="19.5" customHeight="1">
      <c r="A83" s="90"/>
      <c r="B83" s="90"/>
      <c r="C83" s="90">
        <v>690</v>
      </c>
      <c r="D83" s="91" t="s">
        <v>206</v>
      </c>
      <c r="E83" s="89">
        <f t="shared" si="21"/>
        <v>0</v>
      </c>
      <c r="F83" s="89">
        <v>0</v>
      </c>
      <c r="G83" s="89">
        <v>0</v>
      </c>
      <c r="H83" s="89">
        <f t="shared" si="20"/>
        <v>570</v>
      </c>
      <c r="I83" s="89">
        <v>570</v>
      </c>
      <c r="J83" s="89">
        <v>0</v>
      </c>
      <c r="K83" s="78" t="s">
        <v>203</v>
      </c>
    </row>
    <row r="84" spans="1:11" ht="19.5" customHeight="1">
      <c r="A84" s="90"/>
      <c r="B84" s="90"/>
      <c r="C84" s="90">
        <v>910</v>
      </c>
      <c r="D84" s="88" t="s">
        <v>211</v>
      </c>
      <c r="E84" s="89">
        <f t="shared" si="21"/>
        <v>50000</v>
      </c>
      <c r="F84" s="89">
        <v>50000</v>
      </c>
      <c r="G84" s="89">
        <v>0</v>
      </c>
      <c r="H84" s="89">
        <f t="shared" si="20"/>
        <v>93609.3</v>
      </c>
      <c r="I84" s="89">
        <v>93609.3</v>
      </c>
      <c r="J84" s="89">
        <v>0</v>
      </c>
      <c r="K84" s="78">
        <f aca="true" t="shared" si="22" ref="K84:K93">H84/E84</f>
        <v>1.8721860000000001</v>
      </c>
    </row>
    <row r="85" spans="1:11" ht="41.25" customHeight="1">
      <c r="A85" s="85"/>
      <c r="B85" s="85">
        <v>75616</v>
      </c>
      <c r="C85" s="85"/>
      <c r="D85" s="86" t="s">
        <v>236</v>
      </c>
      <c r="E85" s="87">
        <f aca="true" t="shared" si="23" ref="E85:J85">SUM(E86:E95)</f>
        <v>1992500</v>
      </c>
      <c r="F85" s="87">
        <f t="shared" si="23"/>
        <v>1992500</v>
      </c>
      <c r="G85" s="87">
        <f t="shared" si="23"/>
        <v>0</v>
      </c>
      <c r="H85" s="87">
        <f t="shared" si="23"/>
        <v>1924281.97</v>
      </c>
      <c r="I85" s="87">
        <f t="shared" si="23"/>
        <v>1924281.97</v>
      </c>
      <c r="J85" s="87">
        <f t="shared" si="23"/>
        <v>0</v>
      </c>
      <c r="K85" s="80">
        <f t="shared" si="22"/>
        <v>0.9657625947302384</v>
      </c>
    </row>
    <row r="86" spans="1:11" ht="40.5" customHeight="1">
      <c r="A86" s="90"/>
      <c r="B86" s="90"/>
      <c r="C86" s="90">
        <v>310</v>
      </c>
      <c r="D86" s="88" t="s">
        <v>231</v>
      </c>
      <c r="E86" s="89">
        <f aca="true" t="shared" si="24" ref="E86:E95">SUM(F86:G86)</f>
        <v>1250000</v>
      </c>
      <c r="F86" s="89">
        <v>1250000</v>
      </c>
      <c r="G86" s="89">
        <v>0</v>
      </c>
      <c r="H86" s="89">
        <f aca="true" t="shared" si="25" ref="H86:H95">SUM(I86:J86)</f>
        <v>1245865.57</v>
      </c>
      <c r="I86" s="89">
        <v>1245865.57</v>
      </c>
      <c r="J86" s="89">
        <v>0</v>
      </c>
      <c r="K86" s="78">
        <f t="shared" si="22"/>
        <v>0.996692456</v>
      </c>
    </row>
    <row r="87" spans="1:11" ht="19.5" customHeight="1">
      <c r="A87" s="90"/>
      <c r="B87" s="90"/>
      <c r="C87" s="90">
        <v>320</v>
      </c>
      <c r="D87" s="88" t="s">
        <v>232</v>
      </c>
      <c r="E87" s="89">
        <f t="shared" si="24"/>
        <v>230000</v>
      </c>
      <c r="F87" s="89">
        <v>230000</v>
      </c>
      <c r="G87" s="89">
        <v>0</v>
      </c>
      <c r="H87" s="89">
        <f t="shared" si="25"/>
        <v>230393.45</v>
      </c>
      <c r="I87" s="89">
        <v>230393.45</v>
      </c>
      <c r="J87" s="89">
        <v>0</v>
      </c>
      <c r="K87" s="78">
        <f t="shared" si="22"/>
        <v>1.0017106521739132</v>
      </c>
    </row>
    <row r="88" spans="1:11" ht="19.5" customHeight="1">
      <c r="A88" s="90"/>
      <c r="B88" s="90"/>
      <c r="C88" s="90">
        <v>330</v>
      </c>
      <c r="D88" s="91" t="s">
        <v>233</v>
      </c>
      <c r="E88" s="89">
        <f t="shared" si="24"/>
        <v>23000</v>
      </c>
      <c r="F88" s="89">
        <v>23000</v>
      </c>
      <c r="G88" s="89">
        <v>0</v>
      </c>
      <c r="H88" s="89">
        <f t="shared" si="25"/>
        <v>21653.2</v>
      </c>
      <c r="I88" s="89">
        <v>21653.2</v>
      </c>
      <c r="J88" s="89">
        <v>0</v>
      </c>
      <c r="K88" s="78">
        <f t="shared" si="22"/>
        <v>0.9414434782608696</v>
      </c>
    </row>
    <row r="89" spans="1:11" ht="19.5" customHeight="1">
      <c r="A89" s="90"/>
      <c r="B89" s="90"/>
      <c r="C89" s="90">
        <v>340</v>
      </c>
      <c r="D89" s="91" t="s">
        <v>234</v>
      </c>
      <c r="E89" s="89">
        <f t="shared" si="24"/>
        <v>120000</v>
      </c>
      <c r="F89" s="89">
        <v>120000</v>
      </c>
      <c r="G89" s="89">
        <v>0</v>
      </c>
      <c r="H89" s="89">
        <f t="shared" si="25"/>
        <v>103390.8</v>
      </c>
      <c r="I89" s="89">
        <v>103390.8</v>
      </c>
      <c r="J89" s="89">
        <v>0</v>
      </c>
      <c r="K89" s="78">
        <f t="shared" si="22"/>
        <v>0.8615900000000001</v>
      </c>
    </row>
    <row r="90" spans="1:11" ht="19.5" customHeight="1">
      <c r="A90" s="90"/>
      <c r="B90" s="90"/>
      <c r="C90" s="90">
        <v>360</v>
      </c>
      <c r="D90" s="88" t="s">
        <v>237</v>
      </c>
      <c r="E90" s="89">
        <f t="shared" si="24"/>
        <v>55000</v>
      </c>
      <c r="F90" s="89">
        <v>55000</v>
      </c>
      <c r="G90" s="89">
        <v>0</v>
      </c>
      <c r="H90" s="89">
        <f t="shared" si="25"/>
        <v>17466.77</v>
      </c>
      <c r="I90" s="89">
        <v>17466.77</v>
      </c>
      <c r="J90" s="89">
        <v>0</v>
      </c>
      <c r="K90" s="78">
        <f t="shared" si="22"/>
        <v>0.3175776363636364</v>
      </c>
    </row>
    <row r="91" spans="1:11" ht="19.5" customHeight="1">
      <c r="A91" s="90"/>
      <c r="B91" s="90"/>
      <c r="C91" s="90">
        <v>370</v>
      </c>
      <c r="D91" s="88" t="s">
        <v>238</v>
      </c>
      <c r="E91" s="89">
        <f t="shared" si="24"/>
        <v>1500</v>
      </c>
      <c r="F91" s="89">
        <v>1500</v>
      </c>
      <c r="G91" s="89">
        <v>0</v>
      </c>
      <c r="H91" s="89">
        <f t="shared" si="25"/>
        <v>1327.5</v>
      </c>
      <c r="I91" s="89">
        <v>1327.5</v>
      </c>
      <c r="J91" s="89">
        <v>0</v>
      </c>
      <c r="K91" s="78">
        <f t="shared" si="22"/>
        <v>0.885</v>
      </c>
    </row>
    <row r="92" spans="1:11" ht="19.5" customHeight="1">
      <c r="A92" s="90"/>
      <c r="B92" s="90"/>
      <c r="C92" s="90">
        <v>430</v>
      </c>
      <c r="D92" s="88" t="s">
        <v>239</v>
      </c>
      <c r="E92" s="89">
        <f t="shared" si="24"/>
        <v>40000</v>
      </c>
      <c r="F92" s="89">
        <v>40000</v>
      </c>
      <c r="G92" s="89">
        <v>0</v>
      </c>
      <c r="H92" s="89">
        <f t="shared" si="25"/>
        <v>34611</v>
      </c>
      <c r="I92" s="89">
        <v>34611</v>
      </c>
      <c r="J92" s="89">
        <v>0</v>
      </c>
      <c r="K92" s="78">
        <f t="shared" si="22"/>
        <v>0.865275</v>
      </c>
    </row>
    <row r="93" spans="1:11" ht="19.5" customHeight="1">
      <c r="A93" s="90"/>
      <c r="B93" s="90"/>
      <c r="C93" s="90">
        <v>500</v>
      </c>
      <c r="D93" s="88" t="s">
        <v>235</v>
      </c>
      <c r="E93" s="89">
        <f t="shared" si="24"/>
        <v>258000</v>
      </c>
      <c r="F93" s="89">
        <v>258000</v>
      </c>
      <c r="G93" s="89">
        <v>0</v>
      </c>
      <c r="H93" s="89">
        <f t="shared" si="25"/>
        <v>254495.42</v>
      </c>
      <c r="I93" s="89">
        <v>254495.42</v>
      </c>
      <c r="J93" s="89">
        <v>0</v>
      </c>
      <c r="K93" s="78">
        <f t="shared" si="22"/>
        <v>0.9864163565891474</v>
      </c>
    </row>
    <row r="94" spans="1:11" ht="19.5" customHeight="1">
      <c r="A94" s="90"/>
      <c r="B94" s="90"/>
      <c r="C94" s="90">
        <v>690</v>
      </c>
      <c r="D94" s="88" t="s">
        <v>206</v>
      </c>
      <c r="E94" s="89">
        <f t="shared" si="24"/>
        <v>0</v>
      </c>
      <c r="F94" s="89">
        <v>0</v>
      </c>
      <c r="G94" s="89">
        <v>0</v>
      </c>
      <c r="H94" s="89">
        <f t="shared" si="25"/>
        <v>8552.92</v>
      </c>
      <c r="I94" s="89">
        <v>8552.92</v>
      </c>
      <c r="J94" s="89">
        <v>0</v>
      </c>
      <c r="K94" s="78" t="s">
        <v>203</v>
      </c>
    </row>
    <row r="95" spans="1:11" ht="19.5" customHeight="1">
      <c r="A95" s="90"/>
      <c r="B95" s="90"/>
      <c r="C95" s="90">
        <v>910</v>
      </c>
      <c r="D95" s="88" t="s">
        <v>211</v>
      </c>
      <c r="E95" s="89">
        <f t="shared" si="24"/>
        <v>15000</v>
      </c>
      <c r="F95" s="89">
        <v>15000</v>
      </c>
      <c r="G95" s="89">
        <v>0</v>
      </c>
      <c r="H95" s="89">
        <f t="shared" si="25"/>
        <v>6525.34</v>
      </c>
      <c r="I95" s="89">
        <v>6525.34</v>
      </c>
      <c r="J95" s="89">
        <v>0</v>
      </c>
      <c r="K95" s="78">
        <f aca="true" t="shared" si="26" ref="K95:K100">H95/E95</f>
        <v>0.43502266666666667</v>
      </c>
    </row>
    <row r="96" spans="1:11" ht="44.25" customHeight="1">
      <c r="A96" s="85"/>
      <c r="B96" s="85">
        <v>75618</v>
      </c>
      <c r="C96" s="85"/>
      <c r="D96" s="86" t="s">
        <v>240</v>
      </c>
      <c r="E96" s="87">
        <f aca="true" t="shared" si="27" ref="E96:J96">SUM(E97:E101)</f>
        <v>223000</v>
      </c>
      <c r="F96" s="87">
        <f t="shared" si="27"/>
        <v>223000</v>
      </c>
      <c r="G96" s="87">
        <f t="shared" si="27"/>
        <v>0</v>
      </c>
      <c r="H96" s="87">
        <f t="shared" si="27"/>
        <v>223484.87</v>
      </c>
      <c r="I96" s="87">
        <f t="shared" si="27"/>
        <v>223484.87</v>
      </c>
      <c r="J96" s="87">
        <f t="shared" si="27"/>
        <v>0</v>
      </c>
      <c r="K96" s="80">
        <f t="shared" si="26"/>
        <v>1.0021743049327354</v>
      </c>
    </row>
    <row r="97" spans="1:11" ht="25.5" customHeight="1">
      <c r="A97" s="90"/>
      <c r="B97" s="90"/>
      <c r="C97" s="90">
        <v>410</v>
      </c>
      <c r="D97" s="88" t="s">
        <v>241</v>
      </c>
      <c r="E97" s="89">
        <f>SUM(F97:G97)</f>
        <v>25000</v>
      </c>
      <c r="F97" s="89">
        <v>25000</v>
      </c>
      <c r="G97" s="89">
        <v>0</v>
      </c>
      <c r="H97" s="89">
        <v>21620</v>
      </c>
      <c r="I97" s="89">
        <v>21620</v>
      </c>
      <c r="J97" s="89">
        <v>0</v>
      </c>
      <c r="K97" s="78">
        <f t="shared" si="26"/>
        <v>0.8648</v>
      </c>
    </row>
    <row r="98" spans="1:11" ht="19.5" customHeight="1">
      <c r="A98" s="90"/>
      <c r="B98" s="90"/>
      <c r="C98" s="90">
        <v>480</v>
      </c>
      <c r="D98" s="88" t="s">
        <v>242</v>
      </c>
      <c r="E98" s="89">
        <f>SUM(F98:G98)</f>
        <v>165000</v>
      </c>
      <c r="F98" s="89">
        <v>165000</v>
      </c>
      <c r="G98" s="89">
        <v>0</v>
      </c>
      <c r="H98" s="89">
        <f>SUM(I98:J98)</f>
        <v>170488.06</v>
      </c>
      <c r="I98" s="89">
        <v>170488.06</v>
      </c>
      <c r="J98" s="89">
        <v>0</v>
      </c>
      <c r="K98" s="78">
        <f t="shared" si="26"/>
        <v>1.0332609696969697</v>
      </c>
    </row>
    <row r="99" spans="1:11" ht="39.75" customHeight="1">
      <c r="A99" s="90"/>
      <c r="B99" s="90"/>
      <c r="C99" s="90">
        <v>490</v>
      </c>
      <c r="D99" s="88" t="s">
        <v>243</v>
      </c>
      <c r="E99" s="89">
        <f>SUM(F99:G99)</f>
        <v>31000</v>
      </c>
      <c r="F99" s="89">
        <v>31000</v>
      </c>
      <c r="G99" s="89">
        <v>0</v>
      </c>
      <c r="H99" s="89">
        <f>SUM(I99:J99)</f>
        <v>31252.56</v>
      </c>
      <c r="I99" s="89">
        <v>31252.56</v>
      </c>
      <c r="J99" s="89">
        <v>0</v>
      </c>
      <c r="K99" s="78">
        <f t="shared" si="26"/>
        <v>1.0081470967741937</v>
      </c>
    </row>
    <row r="100" spans="1:11" ht="24" customHeight="1">
      <c r="A100" s="90"/>
      <c r="B100" s="90"/>
      <c r="C100" s="90"/>
      <c r="D100" s="88" t="s">
        <v>206</v>
      </c>
      <c r="E100" s="89">
        <f>SUM(F100:G100)</f>
        <v>2000</v>
      </c>
      <c r="F100" s="89">
        <v>2000</v>
      </c>
      <c r="G100" s="89">
        <v>0</v>
      </c>
      <c r="H100" s="89">
        <f>SUM(I100:J100)</f>
        <v>116</v>
      </c>
      <c r="I100" s="89">
        <v>116</v>
      </c>
      <c r="J100" s="89">
        <v>0</v>
      </c>
      <c r="K100" s="78">
        <f t="shared" si="26"/>
        <v>0.058</v>
      </c>
    </row>
    <row r="101" spans="1:11" ht="24" customHeight="1">
      <c r="A101" s="90"/>
      <c r="B101" s="90"/>
      <c r="C101" s="90">
        <v>920</v>
      </c>
      <c r="D101" s="88" t="s">
        <v>205</v>
      </c>
      <c r="E101" s="89">
        <f>SUM(F101:G101)</f>
        <v>0</v>
      </c>
      <c r="F101" s="89">
        <v>0</v>
      </c>
      <c r="G101" s="89">
        <v>0</v>
      </c>
      <c r="H101" s="89">
        <f>SUM(I101:J101)</f>
        <v>8.25</v>
      </c>
      <c r="I101" s="89">
        <v>8.25</v>
      </c>
      <c r="J101" s="89">
        <v>0</v>
      </c>
      <c r="K101" s="78" t="s">
        <v>203</v>
      </c>
    </row>
    <row r="102" spans="1:11" ht="26.25" customHeight="1">
      <c r="A102" s="85"/>
      <c r="B102" s="85">
        <v>75621</v>
      </c>
      <c r="C102" s="85"/>
      <c r="D102" s="86" t="s">
        <v>244</v>
      </c>
      <c r="E102" s="87">
        <f aca="true" t="shared" si="28" ref="E102:J102">SUM(E103:E104)</f>
        <v>5927339</v>
      </c>
      <c r="F102" s="87">
        <f t="shared" si="28"/>
        <v>5927339</v>
      </c>
      <c r="G102" s="87">
        <f t="shared" si="28"/>
        <v>0</v>
      </c>
      <c r="H102" s="87">
        <f t="shared" si="28"/>
        <v>5958403.46</v>
      </c>
      <c r="I102" s="87">
        <f t="shared" si="28"/>
        <v>5958403.46</v>
      </c>
      <c r="J102" s="87">
        <f t="shared" si="28"/>
        <v>0</v>
      </c>
      <c r="K102" s="80">
        <f aca="true" t="shared" si="29" ref="K102:K109">H102/E102</f>
        <v>1.005240877904908</v>
      </c>
    </row>
    <row r="103" spans="1:11" ht="19.5" customHeight="1">
      <c r="A103" s="90"/>
      <c r="B103" s="90"/>
      <c r="C103" s="90">
        <v>10</v>
      </c>
      <c r="D103" s="88" t="s">
        <v>245</v>
      </c>
      <c r="E103" s="89">
        <f>SUM(F103:G103)</f>
        <v>5867339</v>
      </c>
      <c r="F103" s="89">
        <v>5867339</v>
      </c>
      <c r="G103" s="89">
        <v>0</v>
      </c>
      <c r="H103" s="89">
        <f>SUM(I103:J103)</f>
        <v>5918188</v>
      </c>
      <c r="I103" s="89">
        <v>5918188</v>
      </c>
      <c r="J103" s="89">
        <v>0</v>
      </c>
      <c r="K103" s="78">
        <f t="shared" si="29"/>
        <v>1.008666449986953</v>
      </c>
    </row>
    <row r="104" spans="1:11" ht="29.25" customHeight="1">
      <c r="A104" s="90"/>
      <c r="B104" s="90"/>
      <c r="C104" s="90">
        <v>20</v>
      </c>
      <c r="D104" s="88" t="s">
        <v>246</v>
      </c>
      <c r="E104" s="89">
        <f>SUM(F104:G104)</f>
        <v>60000</v>
      </c>
      <c r="F104" s="89">
        <v>60000</v>
      </c>
      <c r="G104" s="89">
        <v>0</v>
      </c>
      <c r="H104" s="89">
        <f>SUM(I104:J104)</f>
        <v>40215.46</v>
      </c>
      <c r="I104" s="89">
        <v>40215.46</v>
      </c>
      <c r="J104" s="89">
        <v>0</v>
      </c>
      <c r="K104" s="78">
        <f t="shared" si="29"/>
        <v>0.6702576666666666</v>
      </c>
    </row>
    <row r="105" spans="1:11" ht="19.5" customHeight="1">
      <c r="A105" s="81">
        <v>758</v>
      </c>
      <c r="B105" s="81"/>
      <c r="C105" s="81"/>
      <c r="D105" s="82" t="s">
        <v>97</v>
      </c>
      <c r="E105" s="83">
        <v>5020179</v>
      </c>
      <c r="F105" s="83">
        <v>5020179</v>
      </c>
      <c r="G105" s="83">
        <v>0</v>
      </c>
      <c r="H105" s="83">
        <v>5020462.22</v>
      </c>
      <c r="I105" s="83">
        <v>5020462.22</v>
      </c>
      <c r="J105" s="83">
        <v>0</v>
      </c>
      <c r="K105" s="84">
        <f t="shared" si="29"/>
        <v>1.0000564163150358</v>
      </c>
    </row>
    <row r="106" spans="1:11" ht="19.5" customHeight="1">
      <c r="A106" s="85"/>
      <c r="B106" s="85">
        <v>75801</v>
      </c>
      <c r="C106" s="85"/>
      <c r="D106" s="86" t="s">
        <v>247</v>
      </c>
      <c r="E106" s="87">
        <f aca="true" t="shared" si="30" ref="E106:J106">E107</f>
        <v>3797607</v>
      </c>
      <c r="F106" s="87">
        <f t="shared" si="30"/>
        <v>3797607</v>
      </c>
      <c r="G106" s="87">
        <f t="shared" si="30"/>
        <v>0</v>
      </c>
      <c r="H106" s="87">
        <f t="shared" si="30"/>
        <v>3797607</v>
      </c>
      <c r="I106" s="87">
        <f t="shared" si="30"/>
        <v>3797607</v>
      </c>
      <c r="J106" s="87">
        <f t="shared" si="30"/>
        <v>0</v>
      </c>
      <c r="K106" s="78">
        <f t="shared" si="29"/>
        <v>1</v>
      </c>
    </row>
    <row r="107" spans="1:11" ht="19.5" customHeight="1">
      <c r="A107" s="90"/>
      <c r="B107" s="90"/>
      <c r="C107" s="90">
        <v>2920</v>
      </c>
      <c r="D107" s="88" t="s">
        <v>248</v>
      </c>
      <c r="E107" s="89">
        <f>F107</f>
        <v>3797607</v>
      </c>
      <c r="F107" s="89">
        <v>3797607</v>
      </c>
      <c r="G107" s="89">
        <v>0</v>
      </c>
      <c r="H107" s="89">
        <f>E107</f>
        <v>3797607</v>
      </c>
      <c r="I107" s="89">
        <v>3797607</v>
      </c>
      <c r="J107" s="89">
        <v>0</v>
      </c>
      <c r="K107" s="78">
        <f t="shared" si="29"/>
        <v>1</v>
      </c>
    </row>
    <row r="108" spans="1:11" ht="32.25" customHeight="1">
      <c r="A108" s="90"/>
      <c r="B108" s="85">
        <v>75807</v>
      </c>
      <c r="C108" s="85"/>
      <c r="D108" s="86" t="s">
        <v>249</v>
      </c>
      <c r="E108" s="87">
        <f aca="true" t="shared" si="31" ref="E108:J108">E109</f>
        <v>1222572</v>
      </c>
      <c r="F108" s="87">
        <f t="shared" si="31"/>
        <v>1222572</v>
      </c>
      <c r="G108" s="87">
        <f t="shared" si="31"/>
        <v>0</v>
      </c>
      <c r="H108" s="87">
        <f t="shared" si="31"/>
        <v>1222572</v>
      </c>
      <c r="I108" s="87">
        <f t="shared" si="31"/>
        <v>1222572</v>
      </c>
      <c r="J108" s="87">
        <f t="shared" si="31"/>
        <v>0</v>
      </c>
      <c r="K108" s="78">
        <f t="shared" si="29"/>
        <v>1</v>
      </c>
    </row>
    <row r="109" spans="1:11" ht="19.5" customHeight="1">
      <c r="A109" s="90"/>
      <c r="B109" s="90"/>
      <c r="C109" s="90"/>
      <c r="D109" s="88" t="s">
        <v>248</v>
      </c>
      <c r="E109" s="89">
        <f>F109</f>
        <v>1222572</v>
      </c>
      <c r="F109" s="89">
        <v>1222572</v>
      </c>
      <c r="G109" s="89">
        <v>0</v>
      </c>
      <c r="H109" s="89">
        <f>I109</f>
        <v>1222572</v>
      </c>
      <c r="I109" s="89">
        <v>1222572</v>
      </c>
      <c r="J109" s="89">
        <v>0</v>
      </c>
      <c r="K109" s="78">
        <f t="shared" si="29"/>
        <v>1</v>
      </c>
    </row>
    <row r="110" spans="1:11" ht="25.5" customHeight="1">
      <c r="A110" s="85"/>
      <c r="B110" s="85">
        <v>75814</v>
      </c>
      <c r="C110" s="85"/>
      <c r="D110" s="86" t="s">
        <v>250</v>
      </c>
      <c r="E110" s="87">
        <v>0</v>
      </c>
      <c r="F110" s="87">
        <v>0</v>
      </c>
      <c r="G110" s="87">
        <v>0</v>
      </c>
      <c r="H110" s="87">
        <f>H111</f>
        <v>283.22</v>
      </c>
      <c r="I110" s="87">
        <f>I111</f>
        <v>283.22</v>
      </c>
      <c r="J110" s="87">
        <f>J111</f>
        <v>0</v>
      </c>
      <c r="K110" s="78" t="s">
        <v>203</v>
      </c>
    </row>
    <row r="111" spans="1:11" ht="19.5" customHeight="1">
      <c r="A111" s="90"/>
      <c r="B111" s="90"/>
      <c r="C111" s="90">
        <v>920</v>
      </c>
      <c r="D111" s="88" t="s">
        <v>205</v>
      </c>
      <c r="E111" s="89">
        <v>0</v>
      </c>
      <c r="F111" s="89">
        <v>0</v>
      </c>
      <c r="G111" s="89">
        <v>0</v>
      </c>
      <c r="H111" s="89">
        <v>283.22</v>
      </c>
      <c r="I111" s="89">
        <v>283.22</v>
      </c>
      <c r="J111" s="89">
        <v>0</v>
      </c>
      <c r="K111" s="78" t="s">
        <v>203</v>
      </c>
    </row>
    <row r="112" spans="1:11" ht="19.5" customHeight="1">
      <c r="A112" s="81">
        <v>801</v>
      </c>
      <c r="B112" s="81"/>
      <c r="C112" s="81"/>
      <c r="D112" s="82" t="s">
        <v>102</v>
      </c>
      <c r="E112" s="83">
        <v>373324.64</v>
      </c>
      <c r="F112" s="83">
        <v>373324.64</v>
      </c>
      <c r="G112" s="83">
        <v>0</v>
      </c>
      <c r="H112" s="83">
        <v>389577.72</v>
      </c>
      <c r="I112" s="83">
        <v>389577.72</v>
      </c>
      <c r="J112" s="83">
        <v>0</v>
      </c>
      <c r="K112" s="84">
        <f>H112/E112</f>
        <v>1.043536049482295</v>
      </c>
    </row>
    <row r="113" spans="1:11" ht="19.5" customHeight="1">
      <c r="A113" s="85"/>
      <c r="B113" s="85">
        <v>80101</v>
      </c>
      <c r="C113" s="85"/>
      <c r="D113" s="86" t="s">
        <v>104</v>
      </c>
      <c r="E113" s="87">
        <f>SUM(E114:E116)</f>
        <v>31292.96</v>
      </c>
      <c r="F113" s="87">
        <f>SUM(F114:F116)</f>
        <v>31292.96</v>
      </c>
      <c r="G113" s="87">
        <f>G115+G114</f>
        <v>0</v>
      </c>
      <c r="H113" s="87">
        <f>SUM(H114:H116)</f>
        <v>31009.07</v>
      </c>
      <c r="I113" s="87">
        <f>SUM(I114:I116)</f>
        <v>31009.07</v>
      </c>
      <c r="J113" s="87">
        <f>J115+J114</f>
        <v>0</v>
      </c>
      <c r="K113" s="78">
        <f>H113/E113</f>
        <v>0.9909279914715642</v>
      </c>
    </row>
    <row r="114" spans="1:11" ht="19.5" customHeight="1">
      <c r="A114" s="85"/>
      <c r="B114" s="85"/>
      <c r="C114" s="85"/>
      <c r="D114" s="88" t="s">
        <v>207</v>
      </c>
      <c r="E114" s="89">
        <f>F114</f>
        <v>0</v>
      </c>
      <c r="F114" s="89">
        <v>0</v>
      </c>
      <c r="G114" s="89">
        <v>0</v>
      </c>
      <c r="H114" s="89">
        <f>I114</f>
        <v>32.27</v>
      </c>
      <c r="I114" s="89">
        <v>32.27</v>
      </c>
      <c r="J114" s="89">
        <v>0</v>
      </c>
      <c r="K114" s="78" t="s">
        <v>203</v>
      </c>
    </row>
    <row r="115" spans="1:11" ht="38.25" customHeight="1">
      <c r="A115" s="90"/>
      <c r="B115" s="90"/>
      <c r="C115" s="90">
        <v>2700</v>
      </c>
      <c r="D115" s="88" t="s">
        <v>201</v>
      </c>
      <c r="E115" s="89">
        <f>F115</f>
        <v>27722.96</v>
      </c>
      <c r="F115" s="89">
        <v>27722.96</v>
      </c>
      <c r="G115" s="89">
        <v>0</v>
      </c>
      <c r="H115" s="89">
        <f>I115</f>
        <v>27406.8</v>
      </c>
      <c r="I115" s="89">
        <v>27406.8</v>
      </c>
      <c r="J115" s="89">
        <v>0</v>
      </c>
      <c r="K115" s="78">
        <f>H115/E115</f>
        <v>0.9885957343660273</v>
      </c>
    </row>
    <row r="116" spans="1:11" ht="19.5" customHeight="1">
      <c r="A116" s="90"/>
      <c r="B116" s="90"/>
      <c r="C116" s="90"/>
      <c r="D116" s="88" t="s">
        <v>251</v>
      </c>
      <c r="E116" s="89">
        <v>3570</v>
      </c>
      <c r="F116" s="89">
        <v>3570</v>
      </c>
      <c r="G116" s="89">
        <v>0</v>
      </c>
      <c r="H116" s="89">
        <v>3570</v>
      </c>
      <c r="I116" s="89">
        <v>3570</v>
      </c>
      <c r="J116" s="89">
        <v>0</v>
      </c>
      <c r="K116" s="78">
        <f>H116/E116</f>
        <v>1</v>
      </c>
    </row>
    <row r="117" spans="1:11" ht="19.5" customHeight="1">
      <c r="A117" s="90"/>
      <c r="B117" s="85">
        <v>80103</v>
      </c>
      <c r="C117" s="85"/>
      <c r="D117" s="86" t="s">
        <v>107</v>
      </c>
      <c r="E117" s="87">
        <f>SUM(E118:E119)</f>
        <v>110751</v>
      </c>
      <c r="F117" s="87">
        <f>F119</f>
        <v>110751</v>
      </c>
      <c r="G117" s="87">
        <f>G119</f>
        <v>0</v>
      </c>
      <c r="H117" s="87">
        <f>SUM(H118,H119)</f>
        <v>122633.8</v>
      </c>
      <c r="I117" s="87">
        <f>SUM(I118,I119)</f>
        <v>122633.8</v>
      </c>
      <c r="J117" s="87">
        <f>J119</f>
        <v>0</v>
      </c>
      <c r="K117" s="78">
        <f>H117/E117</f>
        <v>1.1072929364068949</v>
      </c>
    </row>
    <row r="118" spans="1:11" ht="19.5" customHeight="1">
      <c r="A118" s="90"/>
      <c r="B118" s="85"/>
      <c r="C118" s="85"/>
      <c r="D118" s="88" t="s">
        <v>207</v>
      </c>
      <c r="E118" s="89">
        <v>0</v>
      </c>
      <c r="F118" s="89">
        <v>0</v>
      </c>
      <c r="G118" s="89">
        <v>0</v>
      </c>
      <c r="H118" s="89">
        <v>11882.8</v>
      </c>
      <c r="I118" s="89">
        <v>11882.8</v>
      </c>
      <c r="J118" s="89">
        <v>0</v>
      </c>
      <c r="K118" s="78" t="s">
        <v>203</v>
      </c>
    </row>
    <row r="119" spans="1:11" ht="34.5" customHeight="1">
      <c r="A119" s="90"/>
      <c r="B119" s="90"/>
      <c r="C119" s="90"/>
      <c r="D119" s="88" t="s">
        <v>252</v>
      </c>
      <c r="E119" s="89">
        <f>F119</f>
        <v>110751</v>
      </c>
      <c r="F119" s="89">
        <v>110751</v>
      </c>
      <c r="G119" s="89">
        <v>0</v>
      </c>
      <c r="H119" s="89">
        <f>I119</f>
        <v>110751</v>
      </c>
      <c r="I119" s="89">
        <v>110751</v>
      </c>
      <c r="J119" s="89">
        <v>0</v>
      </c>
      <c r="K119" s="78">
        <f>H119/E119</f>
        <v>1</v>
      </c>
    </row>
    <row r="120" spans="1:11" ht="19.5" customHeight="1">
      <c r="A120" s="90"/>
      <c r="B120" s="85">
        <v>80104</v>
      </c>
      <c r="C120" s="85"/>
      <c r="D120" s="86" t="s">
        <v>110</v>
      </c>
      <c r="E120" s="87">
        <f aca="true" t="shared" si="32" ref="E120:J120">E121+E122</f>
        <v>218956</v>
      </c>
      <c r="F120" s="87">
        <f t="shared" si="32"/>
        <v>218956</v>
      </c>
      <c r="G120" s="87">
        <f t="shared" si="32"/>
        <v>0</v>
      </c>
      <c r="H120" s="87">
        <f t="shared" si="32"/>
        <v>224100.5</v>
      </c>
      <c r="I120" s="87">
        <f t="shared" si="32"/>
        <v>224100.5</v>
      </c>
      <c r="J120" s="87">
        <f t="shared" si="32"/>
        <v>0</v>
      </c>
      <c r="K120" s="78">
        <f>H120/E120</f>
        <v>1.0234955881546977</v>
      </c>
    </row>
    <row r="121" spans="1:11" ht="33.75" customHeight="1">
      <c r="A121" s="90"/>
      <c r="B121" s="85"/>
      <c r="C121" s="85"/>
      <c r="D121" s="88" t="s">
        <v>207</v>
      </c>
      <c r="E121" s="89">
        <f>F121</f>
        <v>0</v>
      </c>
      <c r="F121" s="89">
        <v>0</v>
      </c>
      <c r="G121" s="89">
        <v>0</v>
      </c>
      <c r="H121" s="89">
        <f>I121</f>
        <v>5144.5</v>
      </c>
      <c r="I121" s="89">
        <v>5144.5</v>
      </c>
      <c r="J121" s="89">
        <v>0</v>
      </c>
      <c r="K121" s="78" t="s">
        <v>203</v>
      </c>
    </row>
    <row r="122" spans="1:11" ht="33.75" customHeight="1">
      <c r="A122" s="90"/>
      <c r="B122" s="90"/>
      <c r="C122" s="90"/>
      <c r="D122" s="88" t="s">
        <v>252</v>
      </c>
      <c r="E122" s="89">
        <f>F122</f>
        <v>218956</v>
      </c>
      <c r="F122" s="89">
        <v>218956</v>
      </c>
      <c r="G122" s="89">
        <v>0</v>
      </c>
      <c r="H122" s="89">
        <f>I122</f>
        <v>218956</v>
      </c>
      <c r="I122" s="89">
        <v>218956</v>
      </c>
      <c r="J122" s="89">
        <v>0</v>
      </c>
      <c r="K122" s="78">
        <f>H122/E122</f>
        <v>1</v>
      </c>
    </row>
    <row r="123" spans="1:11" ht="21.75" customHeight="1">
      <c r="A123" s="90"/>
      <c r="B123" s="85">
        <v>80110</v>
      </c>
      <c r="C123" s="85"/>
      <c r="D123" s="86" t="s">
        <v>112</v>
      </c>
      <c r="E123" s="87">
        <v>12324.68</v>
      </c>
      <c r="F123" s="87">
        <v>12324.68</v>
      </c>
      <c r="G123" s="87">
        <f>G124</f>
        <v>0</v>
      </c>
      <c r="H123" s="87">
        <f>SUM(H124,H125)</f>
        <v>11834.35</v>
      </c>
      <c r="I123" s="87">
        <f>SUM(I124,I125)</f>
        <v>11834.35</v>
      </c>
      <c r="J123" s="87">
        <f>J124</f>
        <v>0</v>
      </c>
      <c r="K123" s="78">
        <f>H123/E123</f>
        <v>0.9602155999182129</v>
      </c>
    </row>
    <row r="124" spans="1:11" ht="20.25" customHeight="1">
      <c r="A124" s="90"/>
      <c r="B124" s="90"/>
      <c r="C124" s="90">
        <v>2700</v>
      </c>
      <c r="D124" s="88" t="s">
        <v>207</v>
      </c>
      <c r="E124" s="89">
        <f>F124</f>
        <v>0</v>
      </c>
      <c r="F124" s="89">
        <v>0</v>
      </c>
      <c r="G124" s="89">
        <v>0</v>
      </c>
      <c r="H124" s="89">
        <f>I124</f>
        <v>20.73</v>
      </c>
      <c r="I124" s="89">
        <v>20.73</v>
      </c>
      <c r="J124" s="89">
        <v>0</v>
      </c>
      <c r="K124" s="78" t="s">
        <v>203</v>
      </c>
    </row>
    <row r="125" spans="1:11" ht="33.75" customHeight="1">
      <c r="A125" s="90"/>
      <c r="B125" s="90"/>
      <c r="C125" s="90"/>
      <c r="D125" s="88" t="s">
        <v>253</v>
      </c>
      <c r="E125" s="89">
        <v>12324.68</v>
      </c>
      <c r="F125" s="89">
        <v>12324.68</v>
      </c>
      <c r="G125" s="89">
        <v>0</v>
      </c>
      <c r="H125" s="89">
        <v>11813.62</v>
      </c>
      <c r="I125" s="89">
        <v>11813.62</v>
      </c>
      <c r="J125" s="89">
        <v>0</v>
      </c>
      <c r="K125" s="78">
        <f aca="true" t="shared" si="33" ref="K125:K132">H125/E125</f>
        <v>0.9585336089861969</v>
      </c>
    </row>
    <row r="126" spans="1:11" ht="33.75" customHeight="1">
      <c r="A126" s="81">
        <v>851</v>
      </c>
      <c r="B126" s="81"/>
      <c r="C126" s="81"/>
      <c r="D126" s="82" t="s">
        <v>122</v>
      </c>
      <c r="E126" s="83">
        <f aca="true" t="shared" si="34" ref="E126:J127">E127</f>
        <v>705</v>
      </c>
      <c r="F126" s="83">
        <f t="shared" si="34"/>
        <v>705</v>
      </c>
      <c r="G126" s="83">
        <f t="shared" si="34"/>
        <v>0</v>
      </c>
      <c r="H126" s="83">
        <f t="shared" si="34"/>
        <v>315</v>
      </c>
      <c r="I126" s="83">
        <f t="shared" si="34"/>
        <v>315</v>
      </c>
      <c r="J126" s="83">
        <f t="shared" si="34"/>
        <v>0</v>
      </c>
      <c r="K126" s="84">
        <f t="shared" si="33"/>
        <v>0.44680851063829785</v>
      </c>
    </row>
    <row r="127" spans="1:11" ht="19.5" customHeight="1">
      <c r="A127" s="85"/>
      <c r="B127" s="85">
        <v>85195</v>
      </c>
      <c r="C127" s="85"/>
      <c r="D127" s="86" t="s">
        <v>21</v>
      </c>
      <c r="E127" s="87">
        <f t="shared" si="34"/>
        <v>705</v>
      </c>
      <c r="F127" s="87">
        <f t="shared" si="34"/>
        <v>705</v>
      </c>
      <c r="G127" s="87">
        <f t="shared" si="34"/>
        <v>0</v>
      </c>
      <c r="H127" s="87">
        <f t="shared" si="34"/>
        <v>315</v>
      </c>
      <c r="I127" s="87">
        <f t="shared" si="34"/>
        <v>315</v>
      </c>
      <c r="J127" s="87">
        <f t="shared" si="34"/>
        <v>0</v>
      </c>
      <c r="K127" s="78">
        <f t="shared" si="33"/>
        <v>0.44680851063829785</v>
      </c>
    </row>
    <row r="128" spans="1:11" ht="48.75" customHeight="1">
      <c r="A128" s="90"/>
      <c r="B128" s="90"/>
      <c r="C128" s="90">
        <v>2010</v>
      </c>
      <c r="D128" s="88" t="s">
        <v>201</v>
      </c>
      <c r="E128" s="89">
        <f>SUM(F128:G128)</f>
        <v>705</v>
      </c>
      <c r="F128" s="89">
        <v>705</v>
      </c>
      <c r="G128" s="89">
        <v>0</v>
      </c>
      <c r="H128" s="89">
        <f>SUM(I128:J128)</f>
        <v>315</v>
      </c>
      <c r="I128" s="89">
        <v>315</v>
      </c>
      <c r="J128" s="89">
        <v>0</v>
      </c>
      <c r="K128" s="78">
        <f t="shared" si="33"/>
        <v>0.44680851063829785</v>
      </c>
    </row>
    <row r="129" spans="1:11" ht="24.75" customHeight="1">
      <c r="A129" s="81">
        <v>852</v>
      </c>
      <c r="B129" s="81"/>
      <c r="C129" s="81"/>
      <c r="D129" s="82" t="s">
        <v>131</v>
      </c>
      <c r="E129" s="83">
        <f aca="true" t="shared" si="35" ref="E129:J129">E130+E132+E139+E143+E149+E152+E155+E157+E147</f>
        <v>2352745.55</v>
      </c>
      <c r="F129" s="83">
        <f t="shared" si="35"/>
        <v>2352745.55</v>
      </c>
      <c r="G129" s="83">
        <f t="shared" si="35"/>
        <v>0</v>
      </c>
      <c r="H129" s="83">
        <f t="shared" si="35"/>
        <v>2328476.9599999995</v>
      </c>
      <c r="I129" s="83">
        <f t="shared" si="35"/>
        <v>2328476.9599999995</v>
      </c>
      <c r="J129" s="83">
        <f t="shared" si="35"/>
        <v>0</v>
      </c>
      <c r="K129" s="84">
        <f t="shared" si="33"/>
        <v>0.9896849916473116</v>
      </c>
    </row>
    <row r="130" spans="1:11" ht="33" customHeight="1">
      <c r="A130" s="92"/>
      <c r="B130" s="71">
        <v>85206</v>
      </c>
      <c r="C130" s="71"/>
      <c r="D130" s="72" t="s">
        <v>136</v>
      </c>
      <c r="E130" s="73">
        <f aca="true" t="shared" si="36" ref="E130:J130">E131</f>
        <v>18669</v>
      </c>
      <c r="F130" s="73">
        <f t="shared" si="36"/>
        <v>18669</v>
      </c>
      <c r="G130" s="73">
        <f t="shared" si="36"/>
        <v>0</v>
      </c>
      <c r="H130" s="73">
        <f t="shared" si="36"/>
        <v>18668.8</v>
      </c>
      <c r="I130" s="73">
        <f t="shared" si="36"/>
        <v>18668.8</v>
      </c>
      <c r="J130" s="73">
        <f t="shared" si="36"/>
        <v>0</v>
      </c>
      <c r="K130" s="78">
        <f t="shared" si="33"/>
        <v>0.999989287053404</v>
      </c>
    </row>
    <row r="131" spans="1:11" ht="34.5" customHeight="1">
      <c r="A131" s="92"/>
      <c r="B131" s="92"/>
      <c r="C131" s="93">
        <v>2030</v>
      </c>
      <c r="D131" s="88" t="s">
        <v>251</v>
      </c>
      <c r="E131" s="94">
        <f>F131</f>
        <v>18669</v>
      </c>
      <c r="F131" s="94">
        <v>18669</v>
      </c>
      <c r="G131" s="94">
        <v>0</v>
      </c>
      <c r="H131" s="94">
        <f>I131</f>
        <v>18668.8</v>
      </c>
      <c r="I131" s="94">
        <v>18668.8</v>
      </c>
      <c r="J131" s="94">
        <v>0</v>
      </c>
      <c r="K131" s="78">
        <f t="shared" si="33"/>
        <v>0.999989287053404</v>
      </c>
    </row>
    <row r="132" spans="1:11" ht="40.5" customHeight="1">
      <c r="A132" s="85"/>
      <c r="B132" s="85">
        <v>85212</v>
      </c>
      <c r="C132" s="85"/>
      <c r="D132" s="86" t="s">
        <v>138</v>
      </c>
      <c r="E132" s="87">
        <f aca="true" t="shared" si="37" ref="E132:J132">SUM(E133:E138)</f>
        <v>1722036</v>
      </c>
      <c r="F132" s="87">
        <f t="shared" si="37"/>
        <v>1722036</v>
      </c>
      <c r="G132" s="87">
        <f t="shared" si="37"/>
        <v>0</v>
      </c>
      <c r="H132" s="87">
        <f t="shared" si="37"/>
        <v>1710160.0699999998</v>
      </c>
      <c r="I132" s="87">
        <f t="shared" si="37"/>
        <v>1710160.0699999998</v>
      </c>
      <c r="J132" s="87">
        <f t="shared" si="37"/>
        <v>0</v>
      </c>
      <c r="K132" s="78">
        <f t="shared" si="33"/>
        <v>0.9931035530035376</v>
      </c>
    </row>
    <row r="133" spans="1:11" ht="19.5" customHeight="1">
      <c r="A133" s="85"/>
      <c r="B133" s="85"/>
      <c r="C133" s="85"/>
      <c r="D133" s="88" t="s">
        <v>206</v>
      </c>
      <c r="E133" s="89">
        <f>F133</f>
        <v>0</v>
      </c>
      <c r="F133" s="89">
        <v>0</v>
      </c>
      <c r="G133" s="89">
        <v>0</v>
      </c>
      <c r="H133" s="89">
        <f>I133</f>
        <v>242</v>
      </c>
      <c r="I133" s="89">
        <v>242</v>
      </c>
      <c r="J133" s="89">
        <v>0</v>
      </c>
      <c r="K133" s="78" t="s">
        <v>203</v>
      </c>
    </row>
    <row r="134" spans="1:11" ht="21" customHeight="1">
      <c r="A134" s="90"/>
      <c r="B134" s="90"/>
      <c r="C134" s="90">
        <v>920</v>
      </c>
      <c r="D134" s="88" t="s">
        <v>205</v>
      </c>
      <c r="E134" s="89">
        <f>SUM(F134:G134)</f>
        <v>0</v>
      </c>
      <c r="F134" s="89">
        <v>0</v>
      </c>
      <c r="G134" s="89">
        <v>0</v>
      </c>
      <c r="H134" s="89">
        <f>I134</f>
        <v>270.42</v>
      </c>
      <c r="I134" s="89">
        <v>270.42</v>
      </c>
      <c r="J134" s="89">
        <v>0</v>
      </c>
      <c r="K134" s="78" t="s">
        <v>203</v>
      </c>
    </row>
    <row r="135" spans="1:11" ht="19.5" customHeight="1">
      <c r="A135" s="90"/>
      <c r="B135" s="90"/>
      <c r="C135" s="90">
        <v>970</v>
      </c>
      <c r="D135" s="88" t="s">
        <v>207</v>
      </c>
      <c r="E135" s="89">
        <f>SUM(F135:G135)</f>
        <v>207</v>
      </c>
      <c r="F135" s="89">
        <v>207</v>
      </c>
      <c r="G135" s="89">
        <v>0</v>
      </c>
      <c r="H135" s="89">
        <f>SUM(I135:J135)</f>
        <v>306</v>
      </c>
      <c r="I135" s="89">
        <v>306</v>
      </c>
      <c r="J135" s="89">
        <v>0</v>
      </c>
      <c r="K135" s="78">
        <f aca="true" t="shared" si="38" ref="K135:K144">H135/E135</f>
        <v>1.4782608695652173</v>
      </c>
    </row>
    <row r="136" spans="1:11" ht="19.5" customHeight="1">
      <c r="A136" s="90"/>
      <c r="B136" s="90"/>
      <c r="C136" s="90">
        <v>980</v>
      </c>
      <c r="D136" s="88" t="s">
        <v>254</v>
      </c>
      <c r="E136" s="89">
        <f>SUM(F136:G136)</f>
        <v>5000</v>
      </c>
      <c r="F136" s="89">
        <v>5000</v>
      </c>
      <c r="G136" s="89">
        <v>0</v>
      </c>
      <c r="H136" s="89">
        <f>SUM(I136:J136)</f>
        <v>1323.85</v>
      </c>
      <c r="I136" s="89">
        <v>1323.85</v>
      </c>
      <c r="J136" s="89">
        <v>0</v>
      </c>
      <c r="K136" s="78">
        <f t="shared" si="38"/>
        <v>0.26477</v>
      </c>
    </row>
    <row r="137" spans="1:11" ht="41.25" customHeight="1">
      <c r="A137" s="90"/>
      <c r="B137" s="90"/>
      <c r="C137" s="90">
        <v>2010</v>
      </c>
      <c r="D137" s="88" t="s">
        <v>201</v>
      </c>
      <c r="E137" s="89">
        <f>SUM(F137:G137)</f>
        <v>1683829</v>
      </c>
      <c r="F137" s="89">
        <v>1683829</v>
      </c>
      <c r="G137" s="89">
        <v>0</v>
      </c>
      <c r="H137" s="89">
        <f>SUM(I137:J137)</f>
        <v>1683820.9</v>
      </c>
      <c r="I137" s="89">
        <v>1683820.9</v>
      </c>
      <c r="J137" s="89">
        <v>0</v>
      </c>
      <c r="K137" s="78">
        <f t="shared" si="38"/>
        <v>0.9999951895352793</v>
      </c>
    </row>
    <row r="138" spans="1:11" ht="44.25" customHeight="1">
      <c r="A138" s="90"/>
      <c r="B138" s="90"/>
      <c r="C138" s="90">
        <v>2360</v>
      </c>
      <c r="D138" s="88" t="s">
        <v>255</v>
      </c>
      <c r="E138" s="89">
        <f>SUM(F138:G138)</f>
        <v>33000</v>
      </c>
      <c r="F138" s="89">
        <v>33000</v>
      </c>
      <c r="G138" s="89">
        <v>0</v>
      </c>
      <c r="H138" s="89">
        <f>SUM(I138:J138)</f>
        <v>24196.9</v>
      </c>
      <c r="I138" s="89">
        <v>24196.9</v>
      </c>
      <c r="J138" s="89">
        <v>0</v>
      </c>
      <c r="K138" s="78">
        <f t="shared" si="38"/>
        <v>0.733239393939394</v>
      </c>
    </row>
    <row r="139" spans="1:11" ht="51.75" customHeight="1">
      <c r="A139" s="85"/>
      <c r="B139" s="85">
        <v>85213</v>
      </c>
      <c r="C139" s="85"/>
      <c r="D139" s="86" t="s">
        <v>256</v>
      </c>
      <c r="E139" s="87">
        <f aca="true" t="shared" si="39" ref="E139:J139">SUM(E140:E142)</f>
        <v>32721</v>
      </c>
      <c r="F139" s="87">
        <f t="shared" si="39"/>
        <v>32721</v>
      </c>
      <c r="G139" s="87">
        <f t="shared" si="39"/>
        <v>0</v>
      </c>
      <c r="H139" s="87">
        <f t="shared" si="39"/>
        <v>32656.260000000002</v>
      </c>
      <c r="I139" s="87">
        <f t="shared" si="39"/>
        <v>32656.260000000002</v>
      </c>
      <c r="J139" s="87">
        <f t="shared" si="39"/>
        <v>0</v>
      </c>
      <c r="K139" s="78">
        <f t="shared" si="38"/>
        <v>0.9980214541120382</v>
      </c>
    </row>
    <row r="140" spans="1:11" ht="19.5" customHeight="1">
      <c r="A140" s="85"/>
      <c r="B140" s="85"/>
      <c r="C140" s="85"/>
      <c r="D140" s="88" t="s">
        <v>207</v>
      </c>
      <c r="E140" s="89">
        <v>953</v>
      </c>
      <c r="F140" s="89">
        <v>953</v>
      </c>
      <c r="G140" s="89">
        <v>0</v>
      </c>
      <c r="H140" s="89">
        <f>I140</f>
        <v>952.2</v>
      </c>
      <c r="I140" s="89">
        <v>952.2</v>
      </c>
      <c r="J140" s="89">
        <v>0</v>
      </c>
      <c r="K140" s="78">
        <f t="shared" si="38"/>
        <v>0.9991605456453306</v>
      </c>
    </row>
    <row r="141" spans="1:11" ht="45">
      <c r="A141" s="90"/>
      <c r="B141" s="90"/>
      <c r="C141" s="90">
        <v>2010</v>
      </c>
      <c r="D141" s="88" t="s">
        <v>201</v>
      </c>
      <c r="E141" s="89">
        <f>SUM(F141:G141)</f>
        <v>16045</v>
      </c>
      <c r="F141" s="89">
        <v>16045</v>
      </c>
      <c r="G141" s="89">
        <v>0</v>
      </c>
      <c r="H141" s="89">
        <f>SUM(I141:J141)</f>
        <v>16045</v>
      </c>
      <c r="I141" s="89">
        <v>16045</v>
      </c>
      <c r="J141" s="89">
        <v>0</v>
      </c>
      <c r="K141" s="78">
        <f t="shared" si="38"/>
        <v>1</v>
      </c>
    </row>
    <row r="142" spans="1:11" ht="34.5" customHeight="1">
      <c r="A142" s="90"/>
      <c r="B142" s="90"/>
      <c r="C142" s="90">
        <v>2030</v>
      </c>
      <c r="D142" s="88" t="s">
        <v>251</v>
      </c>
      <c r="E142" s="89">
        <f>SUM(F142:G142)</f>
        <v>15723</v>
      </c>
      <c r="F142" s="89">
        <v>15723</v>
      </c>
      <c r="G142" s="89">
        <v>0</v>
      </c>
      <c r="H142" s="89">
        <f>SUM(I142:J142)</f>
        <v>15659.06</v>
      </c>
      <c r="I142" s="89">
        <v>15659.06</v>
      </c>
      <c r="J142" s="89">
        <v>0</v>
      </c>
      <c r="K142" s="78">
        <f t="shared" si="38"/>
        <v>0.9959333460535521</v>
      </c>
    </row>
    <row r="143" spans="1:11" ht="30.75" customHeight="1">
      <c r="A143" s="85"/>
      <c r="B143" s="85">
        <v>85214</v>
      </c>
      <c r="C143" s="85"/>
      <c r="D143" s="86" t="s">
        <v>142</v>
      </c>
      <c r="E143" s="87">
        <f aca="true" t="shared" si="40" ref="E143:J143">SUM(E144:E146)</f>
        <v>193241</v>
      </c>
      <c r="F143" s="87">
        <f t="shared" si="40"/>
        <v>193241</v>
      </c>
      <c r="G143" s="87">
        <f t="shared" si="40"/>
        <v>0</v>
      </c>
      <c r="H143" s="87">
        <f t="shared" si="40"/>
        <v>184776.16</v>
      </c>
      <c r="I143" s="87">
        <f t="shared" si="40"/>
        <v>184776.16</v>
      </c>
      <c r="J143" s="87">
        <f t="shared" si="40"/>
        <v>0</v>
      </c>
      <c r="K143" s="78">
        <f t="shared" si="38"/>
        <v>0.9561954243664647</v>
      </c>
    </row>
    <row r="144" spans="1:11" ht="25.5" customHeight="1">
      <c r="A144" s="90"/>
      <c r="B144" s="90"/>
      <c r="C144" s="90">
        <v>830</v>
      </c>
      <c r="D144" s="88" t="s">
        <v>216</v>
      </c>
      <c r="E144" s="89">
        <f>F144</f>
        <v>10000</v>
      </c>
      <c r="F144" s="89">
        <v>10000</v>
      </c>
      <c r="G144" s="89">
        <v>0</v>
      </c>
      <c r="H144" s="89">
        <f>SUM(I144)</f>
        <v>9859</v>
      </c>
      <c r="I144" s="89">
        <v>9859</v>
      </c>
      <c r="J144" s="89">
        <v>0</v>
      </c>
      <c r="K144" s="78">
        <f t="shared" si="38"/>
        <v>0.9859</v>
      </c>
    </row>
    <row r="145" spans="1:11" ht="33" customHeight="1">
      <c r="A145" s="90"/>
      <c r="B145" s="90"/>
      <c r="C145" s="90"/>
      <c r="D145" s="88" t="s">
        <v>207</v>
      </c>
      <c r="E145" s="89">
        <f>F145</f>
        <v>0</v>
      </c>
      <c r="F145" s="89">
        <v>0</v>
      </c>
      <c r="G145" s="89">
        <v>0</v>
      </c>
      <c r="H145" s="89">
        <f>I145</f>
        <v>54.59</v>
      </c>
      <c r="I145" s="89">
        <v>54.59</v>
      </c>
      <c r="J145" s="89">
        <v>0</v>
      </c>
      <c r="K145" s="78" t="s">
        <v>203</v>
      </c>
    </row>
    <row r="146" spans="1:11" ht="32.25" customHeight="1">
      <c r="A146" s="90"/>
      <c r="B146" s="90"/>
      <c r="C146" s="90">
        <v>2030</v>
      </c>
      <c r="D146" s="88" t="s">
        <v>251</v>
      </c>
      <c r="E146" s="89">
        <f>F146</f>
        <v>183241</v>
      </c>
      <c r="F146" s="89">
        <v>183241</v>
      </c>
      <c r="G146" s="89">
        <v>0</v>
      </c>
      <c r="H146" s="89">
        <f>SUM(I146)</f>
        <v>174862.57</v>
      </c>
      <c r="I146" s="89">
        <v>174862.57</v>
      </c>
      <c r="J146" s="89">
        <v>0</v>
      </c>
      <c r="K146" s="78">
        <f aca="true" t="shared" si="41" ref="K146:K152">H146/E146</f>
        <v>0.9542764446821399</v>
      </c>
    </row>
    <row r="147" spans="1:11" ht="30.75" customHeight="1">
      <c r="A147" s="85"/>
      <c r="B147" s="85">
        <v>85215</v>
      </c>
      <c r="C147" s="85"/>
      <c r="D147" s="86" t="s">
        <v>144</v>
      </c>
      <c r="E147" s="87">
        <f aca="true" t="shared" si="42" ref="E147:J147">E148</f>
        <v>3258.55</v>
      </c>
      <c r="F147" s="87">
        <f t="shared" si="42"/>
        <v>3258.55</v>
      </c>
      <c r="G147" s="87">
        <f t="shared" si="42"/>
        <v>0</v>
      </c>
      <c r="H147" s="87">
        <f t="shared" si="42"/>
        <v>3124.09</v>
      </c>
      <c r="I147" s="87">
        <f t="shared" si="42"/>
        <v>3124.09</v>
      </c>
      <c r="J147" s="87">
        <f t="shared" si="42"/>
        <v>0</v>
      </c>
      <c r="K147" s="78">
        <f t="shared" si="41"/>
        <v>0.9587362477175431</v>
      </c>
    </row>
    <row r="148" spans="1:11" ht="40.5" customHeight="1">
      <c r="A148" s="90"/>
      <c r="B148" s="90"/>
      <c r="C148" s="90"/>
      <c r="D148" s="88" t="s">
        <v>201</v>
      </c>
      <c r="E148" s="89">
        <f>F148</f>
        <v>3258.55</v>
      </c>
      <c r="F148" s="89">
        <v>3258.55</v>
      </c>
      <c r="G148" s="89">
        <v>0</v>
      </c>
      <c r="H148" s="89">
        <f>I148</f>
        <v>3124.09</v>
      </c>
      <c r="I148" s="89">
        <v>3124.09</v>
      </c>
      <c r="J148" s="89">
        <v>0</v>
      </c>
      <c r="K148" s="78">
        <f t="shared" si="41"/>
        <v>0.9587362477175431</v>
      </c>
    </row>
    <row r="149" spans="1:11" ht="31.5" customHeight="1">
      <c r="A149" s="85"/>
      <c r="B149" s="85">
        <v>85216</v>
      </c>
      <c r="C149" s="85"/>
      <c r="D149" s="86" t="s">
        <v>146</v>
      </c>
      <c r="E149" s="87">
        <f>SUM(F149:G149)</f>
        <v>195671</v>
      </c>
      <c r="F149" s="87">
        <f>SUM(F150:F151)</f>
        <v>195671</v>
      </c>
      <c r="G149" s="87">
        <f>SUM(G150:G151)</f>
        <v>0</v>
      </c>
      <c r="H149" s="87">
        <f>SUM(H150:H151)</f>
        <v>191204.76</v>
      </c>
      <c r="I149" s="87">
        <f>SUM(I150:I151)</f>
        <v>191204.76</v>
      </c>
      <c r="J149" s="87">
        <f>SUM(J150:J151)</f>
        <v>0</v>
      </c>
      <c r="K149" s="78">
        <f t="shared" si="41"/>
        <v>0.9771747474076384</v>
      </c>
    </row>
    <row r="150" spans="1:11" ht="19.5" customHeight="1">
      <c r="A150" s="90"/>
      <c r="B150" s="90"/>
      <c r="C150" s="90">
        <v>970</v>
      </c>
      <c r="D150" s="88" t="s">
        <v>207</v>
      </c>
      <c r="E150" s="89">
        <f>F150</f>
        <v>10580</v>
      </c>
      <c r="F150" s="89">
        <v>10580</v>
      </c>
      <c r="G150" s="89">
        <v>0</v>
      </c>
      <c r="H150" s="89">
        <f>I150</f>
        <v>10580</v>
      </c>
      <c r="I150" s="89">
        <v>10580</v>
      </c>
      <c r="J150" s="89">
        <v>0</v>
      </c>
      <c r="K150" s="78">
        <f t="shared" si="41"/>
        <v>1</v>
      </c>
    </row>
    <row r="151" spans="1:11" ht="19.5" customHeight="1">
      <c r="A151" s="90"/>
      <c r="B151" s="90"/>
      <c r="C151" s="90">
        <v>2030</v>
      </c>
      <c r="D151" s="88" t="s">
        <v>251</v>
      </c>
      <c r="E151" s="89">
        <f>F151</f>
        <v>185091</v>
      </c>
      <c r="F151" s="89">
        <v>185091</v>
      </c>
      <c r="G151" s="89">
        <v>0</v>
      </c>
      <c r="H151" s="89">
        <f>I151</f>
        <v>180624.76</v>
      </c>
      <c r="I151" s="89">
        <v>180624.76</v>
      </c>
      <c r="J151" s="89">
        <v>0</v>
      </c>
      <c r="K151" s="78">
        <f t="shared" si="41"/>
        <v>0.97587003149802</v>
      </c>
    </row>
    <row r="152" spans="1:11" ht="30.75" customHeight="1">
      <c r="A152" s="85"/>
      <c r="B152" s="85">
        <v>85219</v>
      </c>
      <c r="C152" s="85"/>
      <c r="D152" s="86" t="s">
        <v>149</v>
      </c>
      <c r="E152" s="87">
        <f aca="true" t="shared" si="43" ref="E152:J152">SUM(E153:E154)</f>
        <v>86188</v>
      </c>
      <c r="F152" s="87">
        <f t="shared" si="43"/>
        <v>86188</v>
      </c>
      <c r="G152" s="87">
        <f t="shared" si="43"/>
        <v>0</v>
      </c>
      <c r="H152" s="87">
        <f t="shared" si="43"/>
        <v>86595.34</v>
      </c>
      <c r="I152" s="87">
        <f t="shared" si="43"/>
        <v>86595.34</v>
      </c>
      <c r="J152" s="87">
        <f t="shared" si="43"/>
        <v>0</v>
      </c>
      <c r="K152" s="78">
        <f t="shared" si="41"/>
        <v>1.0047261799786513</v>
      </c>
    </row>
    <row r="153" spans="1:11" ht="18" customHeight="1">
      <c r="A153" s="90"/>
      <c r="B153" s="90"/>
      <c r="C153" s="90">
        <v>920</v>
      </c>
      <c r="D153" s="88" t="s">
        <v>205</v>
      </c>
      <c r="E153" s="89">
        <f>SUM(F153:G153)</f>
        <v>0</v>
      </c>
      <c r="F153" s="89">
        <v>0</v>
      </c>
      <c r="G153" s="89">
        <v>0</v>
      </c>
      <c r="H153" s="89">
        <f>SUM(I153:J153)</f>
        <v>407.34</v>
      </c>
      <c r="I153" s="89">
        <v>407.34</v>
      </c>
      <c r="J153" s="89">
        <v>0</v>
      </c>
      <c r="K153" s="78" t="s">
        <v>203</v>
      </c>
    </row>
    <row r="154" spans="1:11" ht="39.75" customHeight="1">
      <c r="A154" s="90"/>
      <c r="B154" s="90"/>
      <c r="C154" s="90">
        <v>2030</v>
      </c>
      <c r="D154" s="88" t="s">
        <v>251</v>
      </c>
      <c r="E154" s="89">
        <f>SUM(F154:G154)</f>
        <v>86188</v>
      </c>
      <c r="F154" s="89">
        <v>86188</v>
      </c>
      <c r="G154" s="89">
        <v>0</v>
      </c>
      <c r="H154" s="89">
        <f>SUM(I154:J154)</f>
        <v>86188</v>
      </c>
      <c r="I154" s="89">
        <v>86188</v>
      </c>
      <c r="J154" s="89">
        <v>0</v>
      </c>
      <c r="K154" s="78">
        <f>H154/E154</f>
        <v>1</v>
      </c>
    </row>
    <row r="155" spans="1:11" ht="19.5" customHeight="1">
      <c r="A155" s="90"/>
      <c r="B155" s="85">
        <v>85228</v>
      </c>
      <c r="C155" s="85"/>
      <c r="D155" s="86" t="s">
        <v>152</v>
      </c>
      <c r="E155" s="87">
        <f aca="true" t="shared" si="44" ref="E155:J155">E156</f>
        <v>50400</v>
      </c>
      <c r="F155" s="87">
        <f t="shared" si="44"/>
        <v>50400</v>
      </c>
      <c r="G155" s="87">
        <f t="shared" si="44"/>
        <v>0</v>
      </c>
      <c r="H155" s="87">
        <f t="shared" si="44"/>
        <v>50400</v>
      </c>
      <c r="I155" s="87">
        <f t="shared" si="44"/>
        <v>50400</v>
      </c>
      <c r="J155" s="87">
        <f t="shared" si="44"/>
        <v>0</v>
      </c>
      <c r="K155" s="78">
        <f>H155/E155</f>
        <v>1</v>
      </c>
    </row>
    <row r="156" spans="1:11" ht="44.25" customHeight="1">
      <c r="A156" s="90"/>
      <c r="B156" s="90"/>
      <c r="C156" s="90">
        <v>2010</v>
      </c>
      <c r="D156" s="88" t="s">
        <v>201</v>
      </c>
      <c r="E156" s="89">
        <f>F156</f>
        <v>50400</v>
      </c>
      <c r="F156" s="89">
        <v>50400</v>
      </c>
      <c r="G156" s="89">
        <v>0</v>
      </c>
      <c r="H156" s="89">
        <f>I156</f>
        <v>50400</v>
      </c>
      <c r="I156" s="89">
        <v>50400</v>
      </c>
      <c r="J156" s="89">
        <v>0</v>
      </c>
      <c r="K156" s="78">
        <f>H156/E156</f>
        <v>1</v>
      </c>
    </row>
    <row r="157" spans="1:11" ht="24" customHeight="1">
      <c r="A157" s="85"/>
      <c r="B157" s="85">
        <v>85295</v>
      </c>
      <c r="C157" s="85"/>
      <c r="D157" s="86" t="s">
        <v>21</v>
      </c>
      <c r="E157" s="87">
        <f aca="true" t="shared" si="45" ref="E157:J157">SUM(E158:E160)</f>
        <v>50561</v>
      </c>
      <c r="F157" s="87">
        <f t="shared" si="45"/>
        <v>50561</v>
      </c>
      <c r="G157" s="87">
        <f t="shared" si="45"/>
        <v>0</v>
      </c>
      <c r="H157" s="87">
        <f t="shared" si="45"/>
        <v>50891.48</v>
      </c>
      <c r="I157" s="87">
        <f t="shared" si="45"/>
        <v>50891.48</v>
      </c>
      <c r="J157" s="87">
        <f t="shared" si="45"/>
        <v>0</v>
      </c>
      <c r="K157" s="78">
        <f>H157/E157</f>
        <v>1.0065362631277073</v>
      </c>
    </row>
    <row r="158" spans="1:11" ht="19.5" customHeight="1">
      <c r="A158" s="90"/>
      <c r="B158" s="90"/>
      <c r="C158" s="90">
        <v>970</v>
      </c>
      <c r="D158" s="88" t="s">
        <v>207</v>
      </c>
      <c r="E158" s="89">
        <f>SUM(F158:G158)</f>
        <v>0</v>
      </c>
      <c r="F158" s="89">
        <v>0</v>
      </c>
      <c r="G158" s="89">
        <v>0</v>
      </c>
      <c r="H158" s="89">
        <f>SUM(I158:J158)</f>
        <v>748.44</v>
      </c>
      <c r="I158" s="89">
        <v>748.44</v>
      </c>
      <c r="J158" s="89">
        <v>0</v>
      </c>
      <c r="K158" s="78" t="s">
        <v>203</v>
      </c>
    </row>
    <row r="159" spans="1:11" ht="41.25" customHeight="1">
      <c r="A159" s="90"/>
      <c r="B159" s="90"/>
      <c r="C159" s="90">
        <v>2010</v>
      </c>
      <c r="D159" s="88" t="s">
        <v>201</v>
      </c>
      <c r="E159" s="89">
        <f>SUM(F159:G159)</f>
        <v>761</v>
      </c>
      <c r="F159" s="89">
        <v>761</v>
      </c>
      <c r="G159" s="89">
        <v>0</v>
      </c>
      <c r="H159" s="89">
        <f>SUM(I159:J159)</f>
        <v>343.04</v>
      </c>
      <c r="I159" s="89">
        <v>343.04</v>
      </c>
      <c r="J159" s="89">
        <v>0</v>
      </c>
      <c r="K159" s="78">
        <f aca="true" t="shared" si="46" ref="K159:K169">H159/E159</f>
        <v>0.45077529566360053</v>
      </c>
    </row>
    <row r="160" spans="1:11" ht="28.5" customHeight="1">
      <c r="A160" s="90"/>
      <c r="B160" s="90"/>
      <c r="C160" s="90">
        <v>2030</v>
      </c>
      <c r="D160" s="88" t="s">
        <v>251</v>
      </c>
      <c r="E160" s="89">
        <f>SUM(F160:G160)</f>
        <v>49800</v>
      </c>
      <c r="F160" s="89">
        <v>49800</v>
      </c>
      <c r="G160" s="89">
        <v>0</v>
      </c>
      <c r="H160" s="89">
        <f>SUM(I160:J160)</f>
        <v>49800</v>
      </c>
      <c r="I160" s="89">
        <v>49800</v>
      </c>
      <c r="J160" s="89">
        <v>0</v>
      </c>
      <c r="K160" s="78">
        <f t="shared" si="46"/>
        <v>1</v>
      </c>
    </row>
    <row r="161" spans="1:11" ht="28.5" customHeight="1">
      <c r="A161" s="67">
        <v>854</v>
      </c>
      <c r="B161" s="67"/>
      <c r="C161" s="67"/>
      <c r="D161" s="68" t="s">
        <v>156</v>
      </c>
      <c r="E161" s="69">
        <f>E164+E162</f>
        <v>52995</v>
      </c>
      <c r="F161" s="69">
        <v>52995</v>
      </c>
      <c r="G161" s="69">
        <f>G164+G162</f>
        <v>0</v>
      </c>
      <c r="H161" s="69">
        <v>47306.44</v>
      </c>
      <c r="I161" s="69">
        <v>47306.44</v>
      </c>
      <c r="J161" s="69">
        <f>J164+J162</f>
        <v>0</v>
      </c>
      <c r="K161" s="78">
        <f t="shared" si="46"/>
        <v>0.8926585526936504</v>
      </c>
    </row>
    <row r="162" spans="1:11" ht="39.75" customHeight="1">
      <c r="A162" s="95"/>
      <c r="B162" s="85">
        <v>85412</v>
      </c>
      <c r="C162" s="85"/>
      <c r="D162" s="86" t="s">
        <v>160</v>
      </c>
      <c r="E162" s="87">
        <f aca="true" t="shared" si="47" ref="E162:J162">E163</f>
        <v>8180</v>
      </c>
      <c r="F162" s="87">
        <f t="shared" si="47"/>
        <v>8180</v>
      </c>
      <c r="G162" s="87">
        <f t="shared" si="47"/>
        <v>0</v>
      </c>
      <c r="H162" s="87">
        <f t="shared" si="47"/>
        <v>7610</v>
      </c>
      <c r="I162" s="87">
        <f t="shared" si="47"/>
        <v>7610</v>
      </c>
      <c r="J162" s="87">
        <f t="shared" si="47"/>
        <v>0</v>
      </c>
      <c r="K162" s="78">
        <f t="shared" si="46"/>
        <v>0.9303178484107579</v>
      </c>
    </row>
    <row r="163" spans="1:11" ht="19.5" customHeight="1">
      <c r="A163" s="95"/>
      <c r="B163" s="95"/>
      <c r="C163" s="95"/>
      <c r="D163" s="88" t="s">
        <v>202</v>
      </c>
      <c r="E163" s="89">
        <f>F163</f>
        <v>8180</v>
      </c>
      <c r="F163" s="89">
        <v>8180</v>
      </c>
      <c r="G163" s="89">
        <v>0</v>
      </c>
      <c r="H163" s="89">
        <f>I163</f>
        <v>7610</v>
      </c>
      <c r="I163" s="89">
        <v>7610</v>
      </c>
      <c r="J163" s="89">
        <v>0</v>
      </c>
      <c r="K163" s="78">
        <f t="shared" si="46"/>
        <v>0.9303178484107579</v>
      </c>
    </row>
    <row r="164" spans="1:11" ht="19.5" customHeight="1">
      <c r="A164" s="85"/>
      <c r="B164" s="85">
        <v>85415</v>
      </c>
      <c r="C164" s="85"/>
      <c r="D164" s="86" t="s">
        <v>162</v>
      </c>
      <c r="E164" s="87">
        <f aca="true" t="shared" si="48" ref="E164:J164">E165+E166</f>
        <v>44815</v>
      </c>
      <c r="F164" s="87">
        <f t="shared" si="48"/>
        <v>44815</v>
      </c>
      <c r="G164" s="87">
        <f t="shared" si="48"/>
        <v>0</v>
      </c>
      <c r="H164" s="87">
        <f t="shared" si="48"/>
        <v>39696.44</v>
      </c>
      <c r="I164" s="87">
        <f t="shared" si="48"/>
        <v>39696.44</v>
      </c>
      <c r="J164" s="87">
        <f t="shared" si="48"/>
        <v>0</v>
      </c>
      <c r="K164" s="78">
        <f t="shared" si="46"/>
        <v>0.8857846703112797</v>
      </c>
    </row>
    <row r="165" spans="1:11" ht="36" customHeight="1">
      <c r="A165" s="90"/>
      <c r="B165" s="90"/>
      <c r="C165" s="90">
        <v>2030</v>
      </c>
      <c r="D165" s="88" t="s">
        <v>251</v>
      </c>
      <c r="E165" s="89">
        <f>F165</f>
        <v>40000</v>
      </c>
      <c r="F165" s="89">
        <v>40000</v>
      </c>
      <c r="G165" s="89">
        <v>0</v>
      </c>
      <c r="H165" s="89">
        <f>SUM(I165:J165)</f>
        <v>35217.61</v>
      </c>
      <c r="I165" s="89">
        <v>35217.61</v>
      </c>
      <c r="J165" s="89">
        <v>0</v>
      </c>
      <c r="K165" s="78">
        <f t="shared" si="46"/>
        <v>0.88044025</v>
      </c>
    </row>
    <row r="166" spans="1:11" ht="67.5" customHeight="1">
      <c r="A166" s="90"/>
      <c r="B166" s="90"/>
      <c r="C166" s="90"/>
      <c r="D166" s="88" t="s">
        <v>257</v>
      </c>
      <c r="E166" s="89">
        <f>F166</f>
        <v>4815</v>
      </c>
      <c r="F166" s="89">
        <v>4815</v>
      </c>
      <c r="G166" s="89">
        <v>0</v>
      </c>
      <c r="H166" s="89">
        <f>I166</f>
        <v>4478.83</v>
      </c>
      <c r="I166" s="89">
        <v>4478.83</v>
      </c>
      <c r="J166" s="89">
        <v>0</v>
      </c>
      <c r="K166" s="78">
        <f t="shared" si="46"/>
        <v>0.9301827622014538</v>
      </c>
    </row>
    <row r="167" spans="1:11" ht="39" customHeight="1">
      <c r="A167" s="81">
        <v>900</v>
      </c>
      <c r="B167" s="81"/>
      <c r="C167" s="81"/>
      <c r="D167" s="82" t="s">
        <v>164</v>
      </c>
      <c r="E167" s="83">
        <v>2072394</v>
      </c>
      <c r="F167" s="83">
        <v>1264575</v>
      </c>
      <c r="G167" s="83">
        <v>807819</v>
      </c>
      <c r="H167" s="83">
        <v>1606879.39</v>
      </c>
      <c r="I167" s="83">
        <v>1300428.54</v>
      </c>
      <c r="J167" s="83">
        <f>J174+J177+J179</f>
        <v>306450.85</v>
      </c>
      <c r="K167" s="84">
        <f t="shared" si="46"/>
        <v>0.7753735004058108</v>
      </c>
    </row>
    <row r="168" spans="1:11" ht="25.5" customHeight="1">
      <c r="A168" s="96"/>
      <c r="B168" s="97">
        <v>90002</v>
      </c>
      <c r="C168" s="98"/>
      <c r="D168" s="99" t="s">
        <v>166</v>
      </c>
      <c r="E168" s="94">
        <v>1208000</v>
      </c>
      <c r="F168" s="94">
        <v>1208000</v>
      </c>
      <c r="G168" s="94">
        <v>0</v>
      </c>
      <c r="H168" s="94">
        <v>1275175.31</v>
      </c>
      <c r="I168" s="94">
        <v>1275175.31</v>
      </c>
      <c r="J168" s="94">
        <v>0</v>
      </c>
      <c r="K168" s="78">
        <f t="shared" si="46"/>
        <v>1.0556087003311259</v>
      </c>
    </row>
    <row r="169" spans="1:11" ht="19.5" customHeight="1">
      <c r="A169" s="96"/>
      <c r="B169" s="97"/>
      <c r="C169" s="98"/>
      <c r="D169" s="99" t="s">
        <v>258</v>
      </c>
      <c r="E169" s="94">
        <v>1200000</v>
      </c>
      <c r="F169" s="94">
        <v>1200000</v>
      </c>
      <c r="G169" s="94">
        <v>0</v>
      </c>
      <c r="H169" s="94">
        <v>1184939.4</v>
      </c>
      <c r="I169" s="94">
        <v>1184939.4</v>
      </c>
      <c r="J169" s="94">
        <v>0</v>
      </c>
      <c r="K169" s="78">
        <f t="shared" si="46"/>
        <v>0.9874494999999999</v>
      </c>
    </row>
    <row r="170" spans="1:11" ht="19.5" customHeight="1">
      <c r="A170" s="96"/>
      <c r="B170" s="97"/>
      <c r="C170" s="98"/>
      <c r="D170" s="99" t="s">
        <v>206</v>
      </c>
      <c r="E170" s="94">
        <v>0</v>
      </c>
      <c r="F170" s="94">
        <v>0</v>
      </c>
      <c r="G170" s="94">
        <v>0</v>
      </c>
      <c r="H170" s="94">
        <v>3454.24</v>
      </c>
      <c r="I170" s="94">
        <v>3454.24</v>
      </c>
      <c r="J170" s="94">
        <v>0</v>
      </c>
      <c r="K170" s="78" t="s">
        <v>203</v>
      </c>
    </row>
    <row r="171" spans="1:11" ht="34.5" customHeight="1">
      <c r="A171" s="96"/>
      <c r="B171" s="97"/>
      <c r="C171" s="98"/>
      <c r="D171" s="99" t="s">
        <v>211</v>
      </c>
      <c r="E171" s="94">
        <v>0</v>
      </c>
      <c r="F171" s="94">
        <v>0</v>
      </c>
      <c r="G171" s="94">
        <v>0</v>
      </c>
      <c r="H171" s="94">
        <v>1281.67</v>
      </c>
      <c r="I171" s="94">
        <v>1281.67</v>
      </c>
      <c r="J171" s="94">
        <v>0</v>
      </c>
      <c r="K171" s="78" t="s">
        <v>203</v>
      </c>
    </row>
    <row r="172" spans="1:11" ht="22.5" customHeight="1">
      <c r="A172" s="96"/>
      <c r="B172" s="97"/>
      <c r="C172" s="98"/>
      <c r="D172" s="99" t="s">
        <v>207</v>
      </c>
      <c r="E172" s="94">
        <v>0</v>
      </c>
      <c r="F172" s="94">
        <v>0</v>
      </c>
      <c r="G172" s="94">
        <v>0</v>
      </c>
      <c r="H172" s="94">
        <v>78020</v>
      </c>
      <c r="I172" s="94">
        <v>78020</v>
      </c>
      <c r="J172" s="94">
        <v>0</v>
      </c>
      <c r="K172" s="78" t="s">
        <v>203</v>
      </c>
    </row>
    <row r="173" spans="1:11" ht="33" customHeight="1">
      <c r="A173" s="96"/>
      <c r="B173" s="97"/>
      <c r="C173" s="98"/>
      <c r="D173" s="99" t="s">
        <v>213</v>
      </c>
      <c r="E173" s="94">
        <v>8000</v>
      </c>
      <c r="F173" s="94">
        <v>8000</v>
      </c>
      <c r="G173" s="94">
        <v>0</v>
      </c>
      <c r="H173" s="94">
        <v>7480</v>
      </c>
      <c r="I173" s="94">
        <v>7480</v>
      </c>
      <c r="J173" s="94">
        <v>0</v>
      </c>
      <c r="K173" s="78">
        <f>H173/E173</f>
        <v>0.935</v>
      </c>
    </row>
    <row r="174" spans="1:11" ht="28.5" customHeight="1">
      <c r="A174" s="85"/>
      <c r="B174" s="85">
        <v>90019</v>
      </c>
      <c r="C174" s="85"/>
      <c r="D174" s="86" t="s">
        <v>176</v>
      </c>
      <c r="E174" s="87">
        <v>56575</v>
      </c>
      <c r="F174" s="87">
        <v>56575</v>
      </c>
      <c r="G174" s="87">
        <f>SUM(G175:G175)</f>
        <v>0</v>
      </c>
      <c r="H174" s="87">
        <f>SUM(H175:H175)</f>
        <v>22704.1</v>
      </c>
      <c r="I174" s="87">
        <f>SUM(I175:I175)</f>
        <v>22704.1</v>
      </c>
      <c r="J174" s="87">
        <f>SUM(J175:J175)</f>
        <v>0</v>
      </c>
      <c r="K174" s="78">
        <f>H174/E174</f>
        <v>0.40130976579761374</v>
      </c>
    </row>
    <row r="175" spans="1:11" ht="27" customHeight="1">
      <c r="A175" s="90"/>
      <c r="B175" s="90"/>
      <c r="C175" s="90">
        <v>690</v>
      </c>
      <c r="D175" s="88" t="s">
        <v>206</v>
      </c>
      <c r="E175" s="89">
        <f>SUM(F175:G175)</f>
        <v>31500</v>
      </c>
      <c r="F175" s="89">
        <v>31500</v>
      </c>
      <c r="G175" s="89">
        <v>0</v>
      </c>
      <c r="H175" s="89">
        <f>SUM(I175:J175)</f>
        <v>22704.1</v>
      </c>
      <c r="I175" s="89">
        <v>22704.1</v>
      </c>
      <c r="J175" s="89">
        <v>0</v>
      </c>
      <c r="K175" s="78">
        <f>H175/E175</f>
        <v>0.7207650793650793</v>
      </c>
    </row>
    <row r="176" spans="1:11" ht="52.5" customHeight="1">
      <c r="A176" s="90"/>
      <c r="B176" s="90"/>
      <c r="C176" s="90"/>
      <c r="D176" s="88" t="s">
        <v>259</v>
      </c>
      <c r="E176" s="89">
        <v>25075</v>
      </c>
      <c r="F176" s="89">
        <v>25075</v>
      </c>
      <c r="G176" s="89">
        <v>0</v>
      </c>
      <c r="H176" s="89">
        <v>0</v>
      </c>
      <c r="I176" s="89">
        <v>0</v>
      </c>
      <c r="J176" s="89">
        <v>0</v>
      </c>
      <c r="K176" s="78">
        <f>H176/E176</f>
        <v>0</v>
      </c>
    </row>
    <row r="177" spans="1:11" ht="19.5" customHeight="1">
      <c r="A177" s="85"/>
      <c r="B177" s="85">
        <v>90020</v>
      </c>
      <c r="C177" s="85"/>
      <c r="D177" s="86" t="s">
        <v>260</v>
      </c>
      <c r="E177" s="87">
        <f aca="true" t="shared" si="49" ref="E177:J177">E178</f>
        <v>0</v>
      </c>
      <c r="F177" s="87">
        <f t="shared" si="49"/>
        <v>0</v>
      </c>
      <c r="G177" s="87">
        <f t="shared" si="49"/>
        <v>0</v>
      </c>
      <c r="H177" s="87">
        <f t="shared" si="49"/>
        <v>51.26</v>
      </c>
      <c r="I177" s="87">
        <f t="shared" si="49"/>
        <v>51.26</v>
      </c>
      <c r="J177" s="87">
        <f t="shared" si="49"/>
        <v>0</v>
      </c>
      <c r="K177" s="78" t="s">
        <v>203</v>
      </c>
    </row>
    <row r="178" spans="1:11" ht="27" customHeight="1">
      <c r="A178" s="90"/>
      <c r="B178" s="90"/>
      <c r="C178" s="90">
        <v>400</v>
      </c>
      <c r="D178" s="88" t="s">
        <v>260</v>
      </c>
      <c r="E178" s="89">
        <f>F178</f>
        <v>0</v>
      </c>
      <c r="F178" s="89">
        <v>0</v>
      </c>
      <c r="G178" s="89">
        <v>0</v>
      </c>
      <c r="H178" s="89">
        <f>I178</f>
        <v>51.26</v>
      </c>
      <c r="I178" s="89">
        <v>51.26</v>
      </c>
      <c r="J178" s="89">
        <v>0</v>
      </c>
      <c r="K178" s="78" t="s">
        <v>203</v>
      </c>
    </row>
    <row r="179" spans="1:11" ht="19.5" customHeight="1">
      <c r="A179" s="85"/>
      <c r="B179" s="85">
        <v>90095</v>
      </c>
      <c r="C179" s="85"/>
      <c r="D179" s="86" t="s">
        <v>21</v>
      </c>
      <c r="E179" s="87">
        <f aca="true" t="shared" si="50" ref="E179:J179">SUM(E180:E182)</f>
        <v>807819</v>
      </c>
      <c r="F179" s="87">
        <f t="shared" si="50"/>
        <v>0</v>
      </c>
      <c r="G179" s="87">
        <f t="shared" si="50"/>
        <v>807819</v>
      </c>
      <c r="H179" s="87">
        <f t="shared" si="50"/>
        <v>308948.72</v>
      </c>
      <c r="I179" s="87">
        <f t="shared" si="50"/>
        <v>2497.87</v>
      </c>
      <c r="J179" s="87">
        <f t="shared" si="50"/>
        <v>306450.85</v>
      </c>
      <c r="K179" s="78">
        <f>H179/E179</f>
        <v>0.3824479493549916</v>
      </c>
    </row>
    <row r="180" spans="1:11" ht="28.5" customHeight="1">
      <c r="A180" s="90"/>
      <c r="B180" s="90"/>
      <c r="C180" s="90">
        <v>690</v>
      </c>
      <c r="D180" s="88" t="s">
        <v>206</v>
      </c>
      <c r="E180" s="89">
        <v>0</v>
      </c>
      <c r="F180" s="89">
        <v>0</v>
      </c>
      <c r="G180" s="89">
        <v>0</v>
      </c>
      <c r="H180" s="89">
        <f>I180</f>
        <v>2400</v>
      </c>
      <c r="I180" s="89">
        <v>2400</v>
      </c>
      <c r="J180" s="89">
        <v>0</v>
      </c>
      <c r="K180" s="78" t="s">
        <v>203</v>
      </c>
    </row>
    <row r="181" spans="1:11" ht="30" customHeight="1">
      <c r="A181" s="90"/>
      <c r="B181" s="90"/>
      <c r="C181" s="90"/>
      <c r="D181" s="88" t="s">
        <v>207</v>
      </c>
      <c r="E181" s="89">
        <f>F181</f>
        <v>0</v>
      </c>
      <c r="F181" s="89">
        <v>0</v>
      </c>
      <c r="G181" s="89">
        <v>0</v>
      </c>
      <c r="H181" s="89">
        <f>I181</f>
        <v>97.87</v>
      </c>
      <c r="I181" s="89">
        <v>97.87</v>
      </c>
      <c r="J181" s="89">
        <v>0</v>
      </c>
      <c r="K181" s="78" t="s">
        <v>203</v>
      </c>
    </row>
    <row r="182" spans="1:11" ht="52.5" customHeight="1">
      <c r="A182" s="90"/>
      <c r="B182" s="90"/>
      <c r="C182" s="90"/>
      <c r="D182" s="76" t="s">
        <v>218</v>
      </c>
      <c r="E182" s="89">
        <f>F182+G182</f>
        <v>807819</v>
      </c>
      <c r="F182" s="89">
        <v>0</v>
      </c>
      <c r="G182" s="89">
        <v>807819</v>
      </c>
      <c r="H182" s="89">
        <v>306450.85</v>
      </c>
      <c r="I182" s="89">
        <v>0</v>
      </c>
      <c r="J182" s="89">
        <v>306450.85</v>
      </c>
      <c r="K182" s="78">
        <f>H182/E182</f>
        <v>0.37935583342308116</v>
      </c>
    </row>
    <row r="183" spans="1:11" ht="24.75" customHeight="1">
      <c r="A183" s="100">
        <v>921</v>
      </c>
      <c r="B183" s="81"/>
      <c r="C183" s="81"/>
      <c r="D183" s="82" t="s">
        <v>181</v>
      </c>
      <c r="E183" s="83">
        <f aca="true" t="shared" si="51" ref="E183:J183">E184</f>
        <v>0</v>
      </c>
      <c r="F183" s="83">
        <f t="shared" si="51"/>
        <v>0</v>
      </c>
      <c r="G183" s="83">
        <f t="shared" si="51"/>
        <v>0</v>
      </c>
      <c r="H183" s="83">
        <f t="shared" si="51"/>
        <v>4121.87</v>
      </c>
      <c r="I183" s="83">
        <f t="shared" si="51"/>
        <v>4121.87</v>
      </c>
      <c r="J183" s="83">
        <f t="shared" si="51"/>
        <v>0</v>
      </c>
      <c r="K183" s="101" t="s">
        <v>203</v>
      </c>
    </row>
    <row r="184" spans="1:11" ht="19.5" customHeight="1">
      <c r="A184" s="102"/>
      <c r="B184" s="71">
        <v>92116</v>
      </c>
      <c r="C184" s="71"/>
      <c r="D184" s="72" t="s">
        <v>186</v>
      </c>
      <c r="E184" s="73">
        <f aca="true" t="shared" si="52" ref="E184:J184">SUM(E185:E185)</f>
        <v>0</v>
      </c>
      <c r="F184" s="73">
        <f t="shared" si="52"/>
        <v>0</v>
      </c>
      <c r="G184" s="73">
        <f t="shared" si="52"/>
        <v>0</v>
      </c>
      <c r="H184" s="73">
        <f t="shared" si="52"/>
        <v>4121.87</v>
      </c>
      <c r="I184" s="73">
        <f t="shared" si="52"/>
        <v>4121.87</v>
      </c>
      <c r="J184" s="73">
        <f t="shared" si="52"/>
        <v>0</v>
      </c>
      <c r="K184" s="78" t="s">
        <v>203</v>
      </c>
    </row>
    <row r="185" spans="1:11" ht="19.5" customHeight="1">
      <c r="A185" s="102"/>
      <c r="B185" s="90"/>
      <c r="C185" s="90"/>
      <c r="D185" s="88" t="s">
        <v>207</v>
      </c>
      <c r="E185" s="89">
        <v>0</v>
      </c>
      <c r="F185" s="89">
        <v>0</v>
      </c>
      <c r="G185" s="89">
        <v>0</v>
      </c>
      <c r="H185" s="89">
        <v>4121.87</v>
      </c>
      <c r="I185" s="89">
        <v>4121.87</v>
      </c>
      <c r="J185" s="89">
        <v>0</v>
      </c>
      <c r="K185" s="78" t="s">
        <v>203</v>
      </c>
    </row>
    <row r="186" spans="1:11" ht="28.5" customHeight="1">
      <c r="A186" s="100">
        <v>926</v>
      </c>
      <c r="B186" s="81"/>
      <c r="C186" s="81"/>
      <c r="D186" s="82" t="s">
        <v>261</v>
      </c>
      <c r="E186" s="83">
        <f aca="true" t="shared" si="53" ref="E186:J186">E187</f>
        <v>0</v>
      </c>
      <c r="F186" s="83">
        <f t="shared" si="53"/>
        <v>0</v>
      </c>
      <c r="G186" s="83">
        <f t="shared" si="53"/>
        <v>0</v>
      </c>
      <c r="H186" s="83">
        <f t="shared" si="53"/>
        <v>3987.04</v>
      </c>
      <c r="I186" s="83">
        <f t="shared" si="53"/>
        <v>3987.04</v>
      </c>
      <c r="J186" s="83">
        <f t="shared" si="53"/>
        <v>0</v>
      </c>
      <c r="K186" s="101" t="s">
        <v>203</v>
      </c>
    </row>
    <row r="187" spans="1:11" ht="27" customHeight="1">
      <c r="A187" s="90"/>
      <c r="B187" s="71">
        <v>92601</v>
      </c>
      <c r="C187" s="71"/>
      <c r="D187" s="72" t="s">
        <v>190</v>
      </c>
      <c r="E187" s="73">
        <v>0</v>
      </c>
      <c r="F187" s="73">
        <v>0</v>
      </c>
      <c r="G187" s="73">
        <v>0</v>
      </c>
      <c r="H187" s="73">
        <v>3987.04</v>
      </c>
      <c r="I187" s="73">
        <v>3987.04</v>
      </c>
      <c r="J187" s="73">
        <f>SUM(J188:J188)</f>
        <v>0</v>
      </c>
      <c r="K187" s="78" t="s">
        <v>203</v>
      </c>
    </row>
    <row r="188" spans="1:11" ht="19.5" customHeight="1">
      <c r="A188" s="90"/>
      <c r="B188" s="90"/>
      <c r="C188" s="90"/>
      <c r="D188" s="88" t="s">
        <v>216</v>
      </c>
      <c r="E188" s="89">
        <v>0</v>
      </c>
      <c r="F188" s="89">
        <v>0</v>
      </c>
      <c r="G188" s="89">
        <v>0</v>
      </c>
      <c r="H188" s="89">
        <v>3987.04</v>
      </c>
      <c r="I188" s="89">
        <v>3987.04</v>
      </c>
      <c r="J188" s="89">
        <v>0</v>
      </c>
      <c r="K188" s="78" t="s">
        <v>203</v>
      </c>
    </row>
    <row r="189" spans="1:11" ht="25.5" customHeight="1">
      <c r="A189" s="111" t="s">
        <v>262</v>
      </c>
      <c r="B189" s="111"/>
      <c r="C189" s="111"/>
      <c r="D189" s="111"/>
      <c r="E189" s="103">
        <v>24534896.36</v>
      </c>
      <c r="F189" s="103">
        <v>22753077.36</v>
      </c>
      <c r="G189" s="103">
        <v>1781819</v>
      </c>
      <c r="H189" s="103">
        <v>22504980.81</v>
      </c>
      <c r="I189" s="103">
        <v>21748487.84</v>
      </c>
      <c r="J189" s="103">
        <v>756492.97</v>
      </c>
      <c r="K189" s="104">
        <f>H189/E189</f>
        <v>0.9172641481661429</v>
      </c>
    </row>
    <row r="190" ht="32.25" customHeight="1"/>
    <row r="195" ht="18.75" customHeight="1"/>
    <row r="196" ht="21" customHeight="1"/>
    <row r="197" ht="22.5" customHeight="1"/>
    <row r="198" ht="22.5" customHeight="1"/>
    <row r="199" ht="27.75" customHeight="1"/>
    <row r="200" ht="25.5" customHeight="1"/>
    <row r="204" ht="21.75" customHeight="1"/>
    <row r="209" ht="28.5" customHeight="1"/>
    <row r="210" ht="61.5" customHeight="1"/>
    <row r="211" ht="63.75" customHeight="1"/>
    <row r="212" ht="32.25" customHeight="1"/>
  </sheetData>
  <sheetProtection selectLockedCells="1" selectUnlockedCells="1"/>
  <mergeCells count="14">
    <mergeCell ref="F6:G6"/>
    <mergeCell ref="H6:H7"/>
    <mergeCell ref="I6:J6"/>
    <mergeCell ref="A189:D189"/>
    <mergeCell ref="I1:K1"/>
    <mergeCell ref="A3:K3"/>
    <mergeCell ref="A5:A7"/>
    <mergeCell ref="B5:B7"/>
    <mergeCell ref="C5:C7"/>
    <mergeCell ref="D5:D7"/>
    <mergeCell ref="E5:G5"/>
    <mergeCell ref="H5:J5"/>
    <mergeCell ref="K5:K7"/>
    <mergeCell ref="E6:E7"/>
  </mergeCells>
  <printOptions horizontalCentered="1"/>
  <pageMargins left="0.5118055555555555" right="0.5118055555555555" top="0.7479166666666667" bottom="0.5513888888888889" header="0.5118055555555555" footer="0.5118055555555555"/>
  <pageSetup firstPageNumber="9" useFirstPageNumber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W1" sqref="W1"/>
    </sheetView>
  </sheetViews>
  <sheetFormatPr defaultColWidth="8.59765625" defaultRowHeight="14.25"/>
  <cols>
    <col min="1" max="1" width="28" style="0" customWidth="1"/>
    <col min="2" max="2" width="12.69921875" style="0" customWidth="1"/>
    <col min="3" max="3" width="12.8984375" style="0" customWidth="1"/>
    <col min="4" max="4" width="12.3984375" style="0" customWidth="1"/>
    <col min="5" max="5" width="9.19921875" style="0" customWidth="1"/>
    <col min="6" max="6" width="8.3984375" style="0" customWidth="1"/>
  </cols>
  <sheetData>
    <row r="2" ht="60.75" customHeight="1"/>
    <row r="3" ht="24.75" customHeight="1"/>
    <row r="4" ht="24.75" customHeight="1"/>
    <row r="5" ht="24.75" customHeight="1"/>
    <row r="6" ht="27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49.5" customHeight="1"/>
    <row r="14" ht="30" customHeight="1"/>
    <row r="15" ht="24.75" customHeight="1"/>
    <row r="16" ht="24.75" customHeight="1"/>
    <row r="17" ht="37.5" customHeight="1"/>
    <row r="18" ht="37.5" customHeight="1"/>
    <row r="19" ht="24.75" customHeight="1"/>
    <row r="22" ht="45" customHeight="1"/>
    <row r="23" ht="21.75" customHeight="1"/>
    <row r="24" ht="18" customHeight="1"/>
    <row r="25" ht="19.5" customHeight="1"/>
    <row r="26" ht="25.5" customHeight="1"/>
    <row r="29" ht="36" customHeight="1"/>
    <row r="30" ht="91.5" customHeight="1"/>
    <row r="31" ht="21.75" customHeight="1"/>
    <row r="32" ht="26.25" customHeight="1"/>
    <row r="33" ht="26.25" customHeight="1"/>
    <row r="34" ht="26.25" customHeight="1"/>
    <row r="35" ht="35.25" customHeight="1"/>
    <row r="36" ht="23.25" customHeight="1"/>
    <row r="37" ht="24" customHeight="1"/>
    <row r="38" ht="28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59765625" defaultRowHeight="14.25"/>
  <cols>
    <col min="1" max="1" width="45.59765625" style="0" customWidth="1"/>
    <col min="2" max="2" width="16.5" style="0" customWidth="1"/>
    <col min="3" max="3" width="19.3984375" style="0" customWidth="1"/>
    <col min="4" max="4" width="18.5" style="0" customWidth="1"/>
  </cols>
  <sheetData>
    <row r="1" ht="46.5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25.5" customHeight="1"/>
    <row r="11" ht="23.25" customHeight="1"/>
    <row r="12" ht="23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59765625" defaultRowHeight="14.25"/>
  <cols>
    <col min="1" max="1" width="4.59765625" style="0" customWidth="1"/>
    <col min="2" max="2" width="6.09765625" style="0" customWidth="1"/>
    <col min="3" max="3" width="28.69921875" style="0" customWidth="1"/>
    <col min="4" max="4" width="11.8984375" style="0" customWidth="1"/>
    <col min="5" max="5" width="12.5" style="0" customWidth="1"/>
    <col min="6" max="6" width="25.59765625" style="0" customWidth="1"/>
    <col min="7" max="7" width="14.19921875" style="0" customWidth="1"/>
  </cols>
  <sheetData>
    <row r="2" ht="25.5" customHeight="1"/>
    <row r="6" ht="45" customHeight="1"/>
    <row r="7" ht="49.5" customHeight="1"/>
    <row r="8" ht="29.25" customHeight="1"/>
    <row r="9" ht="44.25" customHeight="1"/>
    <row r="10" ht="44.25" customHeight="1"/>
    <row r="11" ht="39.75" customHeight="1"/>
    <row r="12" ht="33" customHeight="1"/>
    <row r="13" ht="42" customHeight="1"/>
    <row r="14" ht="44.25" customHeight="1"/>
    <row r="15" ht="48.75" customHeight="1"/>
    <row r="16" ht="33" customHeight="1"/>
    <row r="17" ht="33.75" customHeight="1"/>
    <row r="18" ht="33.75" customHeight="1"/>
    <row r="19" ht="57.75" customHeight="1"/>
    <row r="20" ht="28.5" customHeight="1"/>
  </sheetData>
  <sheetProtection selectLockedCells="1" selectUnlockedCells="1"/>
  <printOptions horizontalCentered="1"/>
  <pageMargins left="0.31527777777777777" right="0.31527777777777777" top="0.7479166666666667" bottom="0.7486111111111111" header="0.5118055555555555" footer="0.31527777777777777"/>
  <pageSetup firstPageNumber="44" useFirstPageNumber="1" horizontalDpi="300" verticalDpi="300" orientation="portrait" paperSize="9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59765625" defaultRowHeight="14.25"/>
  <cols>
    <col min="1" max="1" width="5.5" style="0" customWidth="1"/>
    <col min="2" max="2" width="33.8984375" style="0" customWidth="1"/>
    <col min="3" max="4" width="10.8984375" style="0" customWidth="1"/>
    <col min="5" max="5" width="12.19921875" style="0" customWidth="1"/>
    <col min="6" max="6" width="10.5" style="0" customWidth="1"/>
    <col min="7" max="7" width="11.09765625" style="0" customWidth="1"/>
    <col min="8" max="8" width="14.19921875" style="0" customWidth="1"/>
  </cols>
  <sheetData>
    <row r="2" ht="24" customHeight="1"/>
    <row r="3" ht="16.5" customHeight="1"/>
    <row r="4" ht="45.75" customHeight="1"/>
    <row r="5" ht="26.25" customHeight="1"/>
    <row r="6" ht="34.5" customHeight="1"/>
    <row r="7" ht="25.5" customHeight="1"/>
    <row r="8" ht="19.5" customHeight="1"/>
    <row r="9" ht="19.5" customHeight="1"/>
    <row r="10" ht="21.75" customHeight="1"/>
    <row r="11" ht="32.25" customHeight="1"/>
    <row r="12" ht="24.75" customHeight="1"/>
    <row r="13" ht="26.25" customHeight="1"/>
    <row r="14" ht="53.2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27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59765625" defaultRowHeight="14.25"/>
  <cols>
    <col min="1" max="1" width="3.5" style="0" customWidth="1"/>
    <col min="2" max="2" width="5" style="0" customWidth="1"/>
    <col min="3" max="3" width="21" style="0" customWidth="1"/>
    <col min="4" max="4" width="9.5" style="0" customWidth="1"/>
    <col min="5" max="5" width="9.69921875" style="0" customWidth="1"/>
    <col min="6" max="7" width="9.59765625" style="0" customWidth="1"/>
    <col min="8" max="8" width="8.3984375" style="0" customWidth="1"/>
    <col min="9" max="9" width="8.8984375" style="0" customWidth="1"/>
    <col min="10" max="10" width="9.19921875" style="0" customWidth="1"/>
  </cols>
  <sheetData>
    <row r="1" ht="23.25" customHeight="1"/>
    <row r="2" ht="8.25" customHeight="1"/>
    <row r="3" ht="28.5" customHeight="1"/>
    <row r="5" ht="29.25" customHeight="1"/>
    <row r="6" ht="17.25" customHeight="1"/>
    <row r="7" ht="15" customHeight="1"/>
    <row r="8" ht="24.75" customHeight="1"/>
    <row r="9" ht="48" customHeight="1"/>
    <row r="10" ht="19.5" customHeight="1"/>
    <row r="11" ht="17.25" customHeight="1"/>
    <row r="12" ht="17.25" customHeight="1"/>
    <row r="13" ht="15" customHeight="1"/>
    <row r="14" ht="37.5" customHeight="1"/>
    <row r="15" ht="24.75" customHeight="1"/>
    <row r="16" ht="54" customHeight="1"/>
    <row r="17" ht="24.75" customHeight="1"/>
    <row r="18" ht="24.75" customHeight="1"/>
    <row r="19" ht="24.75" customHeight="1"/>
    <row r="20" ht="27" customHeight="1"/>
    <row r="21" ht="18.75" customHeight="1"/>
    <row r="22" ht="18.75" customHeight="1"/>
    <row r="23" ht="18.75" customHeight="1"/>
    <row r="24" ht="19.5" customHeight="1"/>
    <row r="25" ht="17.25" customHeight="1"/>
    <row r="26" ht="19.5" customHeight="1"/>
    <row r="27" ht="48" customHeight="1"/>
    <row r="28" ht="66" customHeight="1"/>
    <row r="29" ht="30" customHeight="1"/>
    <row r="30" ht="27" customHeight="1"/>
    <row r="31" ht="21" customHeight="1"/>
    <row r="32" ht="22.5" customHeight="1"/>
  </sheetData>
  <sheetProtection selectLockedCells="1" selectUnlockedCells="1"/>
  <printOptions horizontalCentered="1"/>
  <pageMargins left="0.5118055555555555" right="0.5118055555555555" top="0.5513888888888889" bottom="0.5513888888888889" header="0.5118055555555555" footer="0.31527777777777777"/>
  <pageSetup firstPageNumber="45" useFirstPageNumber="1" horizontalDpi="300" verticalDpi="300" orientation="landscape" paperSize="9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59765625" defaultRowHeight="14.25"/>
  <cols>
    <col min="1" max="1" width="5.8984375" style="0" customWidth="1"/>
    <col min="2" max="2" width="7.19921875" style="0" customWidth="1"/>
    <col min="3" max="3" width="26" style="0" customWidth="1"/>
    <col min="4" max="4" width="13.19921875" style="0" customWidth="1"/>
    <col min="5" max="5" width="13.09765625" style="0" customWidth="1"/>
    <col min="6" max="6" width="13.19921875" style="0" customWidth="1"/>
    <col min="7" max="7" width="13.59765625" style="0" customWidth="1"/>
    <col min="8" max="8" width="13.8984375" style="0" customWidth="1"/>
    <col min="9" max="9" width="8.59765625" style="0" customWidth="1"/>
    <col min="10" max="10" width="9" style="0" customWidth="1"/>
  </cols>
  <sheetData>
    <row r="3" ht="17.25" customHeight="1"/>
    <row r="4" ht="7.5" customHeight="1"/>
    <row r="6" ht="1.5" customHeight="1"/>
    <row r="7" ht="14.25" hidden="1"/>
    <row r="8" ht="24.75" customHeight="1"/>
    <row r="9" ht="24.75" customHeight="1"/>
    <row r="10" ht="24.75" customHeight="1"/>
    <row r="11" ht="24.75" customHeight="1"/>
    <row r="12" ht="33.75" customHeight="1"/>
    <row r="13" ht="24.75" customHeight="1"/>
    <row r="14" ht="24.75" customHeight="1"/>
    <row r="15" ht="9" customHeight="1"/>
    <row r="16" ht="24.75" customHeight="1"/>
    <row r="17" ht="24.75" customHeight="1"/>
    <row r="18" ht="24.75" customHeight="1"/>
    <row r="19" ht="39.75" customHeight="1"/>
    <row r="22" ht="90.75" customHeight="1"/>
    <row r="23" ht="27" customHeight="1"/>
    <row r="24" ht="24.75" customHeight="1"/>
    <row r="25" ht="27.75" customHeight="1"/>
    <row r="26" ht="24.75" customHeight="1"/>
    <row r="27" ht="24.75" customHeight="1"/>
    <row r="28" ht="24.75" customHeight="1"/>
    <row r="29" ht="24.75" customHeight="1"/>
    <row r="30" ht="24.75" customHeight="1"/>
    <row r="31" ht="33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/>
    <row r="40" ht="19.5" customHeight="1"/>
    <row r="41" ht="20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8.59765625" defaultRowHeight="14.25"/>
  <cols>
    <col min="1" max="1" width="3.59765625" style="0" customWidth="1"/>
    <col min="2" max="2" width="4.8984375" style="0" customWidth="1"/>
    <col min="3" max="3" width="27.8984375" style="0" customWidth="1"/>
    <col min="4" max="5" width="11.69921875" style="0" customWidth="1"/>
    <col min="6" max="6" width="10.59765625" style="0" customWidth="1"/>
    <col min="7" max="7" width="10.5" style="0" customWidth="1"/>
  </cols>
  <sheetData>
    <row r="2" ht="21" customHeight="1"/>
    <row r="3" ht="20.25" customHeight="1"/>
    <row r="4" ht="27" customHeight="1"/>
    <row r="5" ht="14.25" customHeight="1"/>
    <row r="6" ht="11.25" customHeight="1"/>
    <row r="7" ht="33" customHeight="1"/>
    <row r="8" ht="28.5" customHeight="1"/>
    <row r="9" ht="23.25" customHeight="1"/>
    <row r="10" ht="35.25" customHeight="1"/>
    <row r="11" ht="24" customHeight="1"/>
    <row r="12" ht="36.75" customHeight="1"/>
    <row r="13" ht="33" customHeight="1"/>
    <row r="14" ht="35.25" customHeight="1"/>
    <row r="15" ht="31.5" customHeight="1"/>
    <row r="16" ht="26.25" customHeight="1"/>
    <row r="17" ht="30" customHeight="1"/>
    <row r="18" ht="30" customHeight="1"/>
    <row r="19" ht="32.25" customHeight="1"/>
    <row r="20" ht="24.75" customHeight="1"/>
    <row r="21" ht="29.25" customHeight="1"/>
    <row r="22" ht="32.25" customHeight="1"/>
    <row r="23" ht="28.5" customHeight="1"/>
  </sheetData>
  <sheetProtection selectLockedCells="1" selectUnlockedCells="1"/>
  <printOptions/>
  <pageMargins left="0.5118055555555555" right="0.5118055555555555" top="0.5513888888888889" bottom="0.5513888888888889" header="0.5118055555555555" footer="0.31527777777777777"/>
  <pageSetup firstPageNumber="46" useFirstPageNumber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Skarbnik</cp:lastModifiedBy>
  <cp:lastPrinted>2016-03-31T07:00:03Z</cp:lastPrinted>
  <dcterms:created xsi:type="dcterms:W3CDTF">2011-07-28T04:46:14Z</dcterms:created>
  <dcterms:modified xsi:type="dcterms:W3CDTF">2016-03-31T07:22:07Z</dcterms:modified>
  <cp:category/>
  <cp:version/>
  <cp:contentType/>
  <cp:contentStatus/>
  <cp:revision>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